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CPL\PCA 2025\"/>
    </mc:Choice>
  </mc:AlternateContent>
  <xr:revisionPtr revIDLastSave="0" documentId="13_ncr:1_{118A234A-DF86-4A70-972F-3489B8D5C16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rientações" sheetId="4" r:id="rId1"/>
    <sheet name="PCA Consolidado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F82" i="1"/>
  <c r="L60" i="1"/>
  <c r="M60" i="1" s="1"/>
  <c r="L28" i="1"/>
  <c r="M28" i="1" s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M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de Souza Domingos</author>
  </authors>
  <commentList>
    <comment ref="F10" authorId="0" shapeId="0" xr:uid="{1892AF84-1013-49EA-BF16-925F5FDD685A}">
      <text>
        <r>
          <rPr>
            <sz val="9"/>
            <color indexed="81"/>
            <rFont val="Segoe UI"/>
            <charset val="1"/>
          </rPr>
          <t>Estimativa baseada no valor da contratação atual com reajuste (índice de 4%) a partir de agosto de 2025 = R$ 212.000,00</t>
        </r>
      </text>
    </comment>
    <comment ref="F11" authorId="0" shapeId="0" xr:uid="{8CD1BCEE-BC67-4117-AC8B-8E1BE957F551}">
      <text>
        <r>
          <rPr>
            <sz val="9"/>
            <color indexed="81"/>
            <rFont val="Segoe UI"/>
            <charset val="1"/>
          </rPr>
          <t>Estimativa baseada no valor da contratação atual = R$ 229.000,00</t>
        </r>
      </text>
    </comment>
    <comment ref="F13" authorId="0" shapeId="0" xr:uid="{8A609983-9507-404D-8488-6639534922B0}">
      <text>
        <r>
          <rPr>
            <sz val="9"/>
            <color indexed="81"/>
            <rFont val="Segoe UI"/>
            <charset val="1"/>
          </rPr>
          <t>Estimativa baseada na contratação de 2024 = R$ 5.000,00</t>
        </r>
      </text>
    </comment>
    <comment ref="F32" authorId="0" shapeId="0" xr:uid="{38DC039A-D317-4A3D-8FDD-3D0AC363D755}">
      <text>
        <r>
          <rPr>
            <sz val="9"/>
            <color indexed="81"/>
            <rFont val="Segoe UI"/>
            <charset val="1"/>
          </rPr>
          <t>Estimativa baseada no valor da contratação atual com reajuste de 4% = R$ 112.000,00</t>
        </r>
      </text>
    </comment>
    <comment ref="F40" authorId="0" shapeId="0" xr:uid="{A09C1267-A6DD-43BF-BAF1-52E6D746E540}">
      <text>
        <r>
          <rPr>
            <sz val="9"/>
            <color indexed="81"/>
            <rFont val="Segoe UI"/>
            <charset val="1"/>
          </rPr>
          <t>Estimativa baseada na média mensal da contratação anual (R$ 7400,00) = R$ 89.000,00</t>
        </r>
      </text>
    </comment>
    <comment ref="F66" authorId="0" shapeId="0" xr:uid="{EC343C27-ADED-4170-AEE9-984F2F2F5D17}">
      <text>
        <r>
          <rPr>
            <sz val="9"/>
            <color indexed="81"/>
            <rFont val="Segoe UI"/>
            <family val="2"/>
          </rPr>
          <t>Estimativa baseada no valor da contratação atual com reajuste (índice de 4%) a partir de junho de 2025 = R$ 314.031,60</t>
        </r>
      </text>
    </comment>
    <comment ref="F67" authorId="0" shapeId="0" xr:uid="{E6E989D4-CAE1-459B-9540-8261A9234476}">
      <text>
        <r>
          <rPr>
            <sz val="9"/>
            <color indexed="81"/>
            <rFont val="Segoe UI"/>
            <family val="2"/>
          </rPr>
          <t>Estimativa baseada no valor da contratação atual com reajuste (índice de 7%) = R$ 76.888,48</t>
        </r>
      </text>
    </comment>
  </commentList>
</comments>
</file>

<file path=xl/sharedStrings.xml><?xml version="1.0" encoding="utf-8"?>
<sst xmlns="http://schemas.openxmlformats.org/spreadsheetml/2006/main" count="408" uniqueCount="161">
  <si>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</si>
  <si>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</si>
  <si>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</si>
  <si>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</si>
  <si>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</si>
  <si>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</si>
  <si>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</si>
  <si>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</si>
  <si>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</si>
  <si>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</si>
  <si>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</si>
  <si>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</si>
  <si>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</si>
  <si>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</si>
  <si>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</si>
  <si>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</si>
  <si>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</si>
  <si>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</si>
  <si>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</si>
  <si>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</si>
  <si>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</si>
  <si>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</si>
  <si>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</si>
  <si>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</si>
  <si>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</si>
  <si>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</si>
  <si>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</si>
  <si>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</si>
  <si>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Agente de contratação ou fiscal</t>
  </si>
  <si>
    <t>Em andamento</t>
  </si>
  <si>
    <t>Setor Demandante</t>
  </si>
  <si>
    <t>Terceirização da Frota - Locação de Veículos - ADM e Área Técnica</t>
  </si>
  <si>
    <t>Serviço de gerenciamento e fornecimento de passagens aéreas</t>
  </si>
  <si>
    <t>Serviços de fornecimento de energia elétrica - EDP</t>
  </si>
  <si>
    <t xml:space="preserve">  Locação de imóvel onde localiza sede da Setades</t>
  </si>
  <si>
    <t>Taxa de condomínio</t>
  </si>
  <si>
    <t>Prestação de Serviços de Limpeza, Conservação e Manutenção Predial</t>
  </si>
  <si>
    <t xml:space="preserve">Manutenção preventiva e corretiva de ar condicionadores </t>
  </si>
  <si>
    <t>Prestação de serviço dos Correios</t>
  </si>
  <si>
    <t xml:space="preserve">Prestação de Serviços de Gestão Documental e Gerenciamento Eletrônico </t>
  </si>
  <si>
    <t>Serviços telefonia fixa 0800 e trdígitos</t>
  </si>
  <si>
    <t>Serviço de locação de impressora</t>
  </si>
  <si>
    <t>Serviços telefonia móvel</t>
  </si>
  <si>
    <t>Assinatura de Jornal</t>
  </si>
  <si>
    <t>Secretaria de Estado do Trabalho, Assistência e Desenvolvimento Social - SETADES</t>
  </si>
  <si>
    <t>3.3.90.39.22</t>
  </si>
  <si>
    <t>Fornecimento de Alimentação Em Geral</t>
  </si>
  <si>
    <t>3.3.90.30.61</t>
  </si>
  <si>
    <t>GBTR</t>
  </si>
  <si>
    <t>GPSE</t>
  </si>
  <si>
    <t>Serviços Gráficos</t>
  </si>
  <si>
    <t>3.3.90.39.63</t>
  </si>
  <si>
    <t>GSUAS</t>
  </si>
  <si>
    <t>4.4.90.40.94</t>
  </si>
  <si>
    <t>CEAS</t>
  </si>
  <si>
    <t>SUBADES</t>
  </si>
  <si>
    <t>SUBAPI</t>
  </si>
  <si>
    <t>SUBTRAB</t>
  </si>
  <si>
    <t>MÊS</t>
  </si>
  <si>
    <t>Kátia Guedes</t>
  </si>
  <si>
    <t>Tânia Lúcia Chagas da Silva</t>
  </si>
  <si>
    <t>3.3.90.39</t>
  </si>
  <si>
    <t>Maria Neusa Vieira Moura</t>
  </si>
  <si>
    <t>3.3.90.33</t>
  </si>
  <si>
    <t>3.3.90.30</t>
  </si>
  <si>
    <t>3.3.90.37</t>
  </si>
  <si>
    <t xml:space="preserve">Daniel Henrique Roza e Silva </t>
  </si>
  <si>
    <t>Mélito Domingos Pagani Schwenck</t>
  </si>
  <si>
    <t>Brunno Braga de Oliveira</t>
  </si>
  <si>
    <t>Altivo Fernandes da Silva Netto</t>
  </si>
  <si>
    <t>Serviços Telefonia longa distância</t>
  </si>
  <si>
    <t>3.3.90.40</t>
  </si>
  <si>
    <t>Gilmara Faria Barbosa Ceschim</t>
  </si>
  <si>
    <t>Aurélio Simões Monteiro Junior</t>
  </si>
  <si>
    <t>3.3.91.39</t>
  </si>
  <si>
    <t>Serviços administrativos e de suporte operacional</t>
  </si>
  <si>
    <t>3.3.90.49</t>
  </si>
  <si>
    <t>UNID/CX/PCT</t>
  </si>
  <si>
    <t>Aquisição de Material de Limpeza/Higiene</t>
  </si>
  <si>
    <t>Aquisição de Papel toalha</t>
  </si>
  <si>
    <t xml:space="preserve">Aquisição de Café </t>
  </si>
  <si>
    <t xml:space="preserve">Aquisição de Material de Expediente           </t>
  </si>
  <si>
    <t xml:space="preserve">Aquisição de Papel A4   </t>
  </si>
  <si>
    <t>3.3.90.39.00</t>
  </si>
  <si>
    <t>Pagamento Boleto - Fórum Nacional de Secretários FONSEAS</t>
  </si>
  <si>
    <t>3.3.90.47.21</t>
  </si>
  <si>
    <t xml:space="preserve">Exposições, Congressos e Conferências </t>
  </si>
  <si>
    <t>Christiane Bonatto Mafra</t>
  </si>
  <si>
    <t>Execução operacional do pagamento do Projeto Vale Gás Capixaba</t>
  </si>
  <si>
    <t xml:space="preserve"> Execução operacional do pagamento do Bolsa Capixaba</t>
  </si>
  <si>
    <t>Execução operacional do pagamento do Cartão Reconstrução</t>
  </si>
  <si>
    <t>Juliana Zannella Goriam</t>
  </si>
  <si>
    <t>Alessandra Zardo Azevedo Venturim</t>
  </si>
  <si>
    <t>Ricardo Azevedo Masruha</t>
  </si>
  <si>
    <t>Gelson Santos</t>
  </si>
  <si>
    <t>Pagamento Boleto FONSET</t>
  </si>
  <si>
    <t>Fernanda de Souza Domingos</t>
  </si>
  <si>
    <t>UNIDADE</t>
  </si>
  <si>
    <t>3.3.90.47</t>
  </si>
  <si>
    <t>Alcemir Luiz do Nascimento</t>
  </si>
  <si>
    <t>Locação de imóvel Linhares</t>
  </si>
  <si>
    <t>Locação de imóvel Cachoeiro de Itapemirim</t>
  </si>
  <si>
    <t>Locação de veículos SINES</t>
  </si>
  <si>
    <t>Serviços de segurança SINES</t>
  </si>
  <si>
    <t>Locação de imóvel Nova Venécia</t>
  </si>
  <si>
    <t>Locação de imóvel São Mateus</t>
  </si>
  <si>
    <t xml:space="preserve">José Valmir Rosário   </t>
  </si>
  <si>
    <t>3.3.90.36</t>
  </si>
  <si>
    <t xml:space="preserve">José Valmir Rosário     </t>
  </si>
  <si>
    <t>Serviços de Telefonia móvel SINES</t>
  </si>
  <si>
    <t xml:space="preserve">José Valmir Rosário  </t>
  </si>
  <si>
    <t>Serviços de tecnologia Programa CDA - SisCDA</t>
  </si>
  <si>
    <t>Seguro da frota de veículos</t>
  </si>
  <si>
    <t>Serviços de limpeza e conservação SINES</t>
  </si>
  <si>
    <t>Serviços de Internet banda larga SINES</t>
  </si>
  <si>
    <t>Seguro dos veículos SINES</t>
  </si>
  <si>
    <t>Serviço de qualificação profissional - Projeto de Qualificação Social</t>
  </si>
  <si>
    <t>Serviços em reprodução das artes - PIARTE</t>
  </si>
  <si>
    <t>Aquisição de Kits brinquedos pedagógicos - BRINPI</t>
  </si>
  <si>
    <t>Serviços de água e esgoto SINES</t>
  </si>
  <si>
    <t>Serviço de gerenciamento de abastecimento de combustíveis e manutenção</t>
  </si>
  <si>
    <t>Serviços Gráficos - Programa PETI</t>
  </si>
  <si>
    <t>Aquisição de licença de softwer - Sistema SEIGSUAS</t>
  </si>
  <si>
    <r>
      <t xml:space="preserve">SUBAAD </t>
    </r>
    <r>
      <rPr>
        <b/>
        <sz val="10"/>
        <color theme="1"/>
        <rFont val="Times New Roman"/>
        <family val="1"/>
      </rPr>
      <t>TRANSPORTE</t>
    </r>
  </si>
  <si>
    <r>
      <t xml:space="preserve">SUBAAD </t>
    </r>
    <r>
      <rPr>
        <b/>
        <sz val="10"/>
        <color theme="1"/>
        <rFont val="Times New Roman"/>
        <family val="1"/>
      </rPr>
      <t>GA</t>
    </r>
  </si>
  <si>
    <r>
      <t xml:space="preserve">SUBAAD </t>
    </r>
    <r>
      <rPr>
        <b/>
        <sz val="10"/>
        <color theme="1"/>
        <rFont val="Times New Roman"/>
        <family val="1"/>
      </rPr>
      <t>PATRIMÔNIO</t>
    </r>
  </si>
  <si>
    <r>
      <t xml:space="preserve">SUBAAD </t>
    </r>
    <r>
      <rPr>
        <b/>
        <sz val="10"/>
        <color theme="1"/>
        <rFont val="Times New Roman"/>
        <family val="1"/>
      </rPr>
      <t>ALMOXARIFADO</t>
    </r>
  </si>
  <si>
    <r>
      <t>SUBAAD</t>
    </r>
    <r>
      <rPr>
        <b/>
        <sz val="10"/>
        <color theme="1"/>
        <rFont val="Times New Roman"/>
        <family val="1"/>
      </rPr>
      <t xml:space="preserve"> TI</t>
    </r>
  </si>
  <si>
    <r>
      <t xml:space="preserve">SUBAAD </t>
    </r>
    <r>
      <rPr>
        <b/>
        <sz val="10"/>
        <color theme="1"/>
        <rFont val="Times New Roman"/>
        <family val="1"/>
      </rPr>
      <t>CONTRATOS</t>
    </r>
  </si>
  <si>
    <r>
      <t xml:space="preserve">SUBAAD </t>
    </r>
    <r>
      <rPr>
        <b/>
        <sz val="10"/>
        <color theme="1"/>
        <rFont val="Times New Roman"/>
        <family val="1"/>
      </rPr>
      <t>GRH</t>
    </r>
  </si>
  <si>
    <t>SUBAAD TRANSPORTE</t>
  </si>
  <si>
    <t>SUBAAD GA</t>
  </si>
  <si>
    <t>SUBAAD PATRIMÔNIO</t>
  </si>
  <si>
    <t>SUBAAD ALMOXARIFADO</t>
  </si>
  <si>
    <t>SUBAAD TI</t>
  </si>
  <si>
    <t>SUBAAD CONTRATOS</t>
  </si>
  <si>
    <t>SUBAAD GRH</t>
  </si>
  <si>
    <t>GSAN</t>
  </si>
  <si>
    <t>Serviços de Execução operacional do pagamento do Programa CDA</t>
  </si>
  <si>
    <t>Realização da 16ª Conferência Estadual de Assistência Social</t>
  </si>
  <si>
    <t>Realização do Evento de Capacitação dos Formulários do CadastroÚnico</t>
  </si>
  <si>
    <t>UNID/DIARIA</t>
  </si>
  <si>
    <t>Publicações de atos oficiais DIO/ES</t>
  </si>
  <si>
    <t>Vale-transporte de bilhetagem eletrônica</t>
  </si>
  <si>
    <t>Fornecimento de Alimentação Em Geral (SUBADES, CEAS, CONSEA, GBTR E GPSE)</t>
  </si>
  <si>
    <t>TOTAL DE CONTRATAÇÕES</t>
  </si>
  <si>
    <t xml:space="preserve"> </t>
  </si>
  <si>
    <t>Seminários e Workshops</t>
  </si>
  <si>
    <t>EQUIPE DE CONTRATAÇÃO</t>
  </si>
  <si>
    <t>Calendário de Contratações</t>
  </si>
  <si>
    <t>Início dos procedimentos de contratação</t>
  </si>
  <si>
    <t xml:space="preserve">Prazo final da contratação </t>
  </si>
  <si>
    <t>Valor contratado</t>
  </si>
  <si>
    <t>Saldo a contratar</t>
  </si>
  <si>
    <t>Serviços de acesso a sinais de TV por assinatura via cabo e fornecimento de internet banda larga</t>
  </si>
  <si>
    <t>3.3.90.39.01</t>
  </si>
  <si>
    <t>Locação de sistema de pontos eletrônicos biométricos para controle de registro de frequência</t>
  </si>
  <si>
    <t>2024-LV69P - Contratação realizada em fevereiro/2025</t>
  </si>
  <si>
    <t>2025-GDCTH - Contratação realizada em janeiro/2025</t>
  </si>
  <si>
    <t xml:space="preserve">Contratação incluída no PCA durante execução 2025 </t>
  </si>
  <si>
    <t>Contratação incluída no PCA durante execução 2025 /  2024-NQD3G - Contratação realizada em janeiro/2025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</si>
</sst>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sz val="9"/>
      <color indexed="81"/>
      <name val="Segoe UI"/>
      <charset val="1"/>
    </font>
    <font>
      <sz val="9"/>
      <color indexed="81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8999908444471571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1"/>
    <xf numFmtId="0" fontId="1" fillId="3" borderId="4" xfId="1" applyFill="1" applyBorder="1" applyAlignment="1">
      <alignment horizontal="left" vertical="center"/>
    </xf>
    <xf numFmtId="0" fontId="1" fillId="4" borderId="0" xfId="1" applyFill="1"/>
    <xf numFmtId="0" fontId="5" fillId="4" borderId="0" xfId="1" applyFont="1" applyFill="1" applyAlignment="1">
      <alignment horizontal="left" vertical="center"/>
    </xf>
    <xf numFmtId="0" fontId="1" fillId="3" borderId="0" xfId="1" applyFill="1" applyAlignment="1">
      <alignment horizontal="left" vertical="center" wrapText="1"/>
    </xf>
    <xf numFmtId="0" fontId="6" fillId="5" borderId="0" xfId="1" applyFont="1" applyFill="1"/>
    <xf numFmtId="0" fontId="7" fillId="5" borderId="0" xfId="1" applyFont="1" applyFill="1"/>
    <xf numFmtId="0" fontId="1" fillId="3" borderId="4" xfId="1" applyFill="1" applyBorder="1" applyAlignment="1">
      <alignment horizontal="left" vertical="center" wrapText="1"/>
    </xf>
    <xf numFmtId="0" fontId="8" fillId="3" borderId="0" xfId="1" applyFont="1" applyFill="1" applyAlignment="1">
      <alignment wrapText="1"/>
    </xf>
    <xf numFmtId="0" fontId="8" fillId="3" borderId="4" xfId="1" applyFont="1" applyFill="1" applyBorder="1" applyAlignment="1">
      <alignment wrapText="1"/>
    </xf>
    <xf numFmtId="0" fontId="2" fillId="0" borderId="1" xfId="0" applyFont="1" applyBorder="1"/>
    <xf numFmtId="0" fontId="9" fillId="3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4" fontId="13" fillId="10" borderId="5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7" fontId="13" fillId="0" borderId="5" xfId="0" applyNumberFormat="1" applyFont="1" applyBorder="1" applyAlignment="1">
      <alignment horizontal="center" vertical="center" wrapText="1"/>
    </xf>
    <xf numFmtId="17" fontId="13" fillId="3" borderId="5" xfId="0" applyNumberFormat="1" applyFont="1" applyFill="1" applyBorder="1" applyAlignment="1">
      <alignment horizontal="center" vertical="center" wrapText="1"/>
    </xf>
    <xf numFmtId="4" fontId="13" fillId="3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17" fontId="15" fillId="3" borderId="5" xfId="0" applyNumberFormat="1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44" fontId="13" fillId="0" borderId="5" xfId="0" applyNumberFormat="1" applyFont="1" applyBorder="1" applyAlignment="1">
      <alignment horizontal="center" vertical="center" wrapText="1"/>
    </xf>
    <xf numFmtId="44" fontId="13" fillId="3" borderId="5" xfId="0" applyNumberFormat="1" applyFont="1" applyFill="1" applyBorder="1" applyAlignment="1">
      <alignment horizontal="center" vertical="center" wrapText="1"/>
    </xf>
    <xf numFmtId="44" fontId="15" fillId="0" borderId="5" xfId="0" applyNumberFormat="1" applyFont="1" applyBorder="1" applyAlignment="1">
      <alignment horizontal="center" vertical="center" wrapText="1"/>
    </xf>
    <xf numFmtId="44" fontId="13" fillId="10" borderId="5" xfId="0" applyNumberFormat="1" applyFont="1" applyFill="1" applyBorder="1" applyAlignment="1">
      <alignment horizontal="center" vertical="center" wrapText="1"/>
    </xf>
    <xf numFmtId="44" fontId="11" fillId="10" borderId="0" xfId="0" applyNumberFormat="1" applyFont="1" applyFill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10" borderId="10" xfId="0" applyFont="1" applyFill="1" applyBorder="1" applyAlignment="1">
      <alignment vertical="center" wrapText="1"/>
    </xf>
    <xf numFmtId="0" fontId="13" fillId="10" borderId="11" xfId="0" applyFont="1" applyFill="1" applyBorder="1" applyAlignment="1">
      <alignment vertical="center" wrapText="1"/>
    </xf>
    <xf numFmtId="44" fontId="13" fillId="10" borderId="11" xfId="0" applyNumberFormat="1" applyFont="1" applyFill="1" applyBorder="1" applyAlignment="1">
      <alignment vertical="center" wrapText="1"/>
    </xf>
    <xf numFmtId="0" fontId="13" fillId="10" borderId="8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left" vertical="center"/>
    </xf>
    <xf numFmtId="0" fontId="13" fillId="10" borderId="10" xfId="0" applyFont="1" applyFill="1" applyBorder="1" applyAlignment="1">
      <alignment horizontal="left" vertical="center" wrapText="1"/>
    </xf>
    <xf numFmtId="0" fontId="16" fillId="10" borderId="10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44" fontId="13" fillId="9" borderId="5" xfId="0" applyNumberFormat="1" applyFont="1" applyFill="1" applyBorder="1" applyAlignment="1">
      <alignment horizontal="center" vertical="center" wrapText="1"/>
    </xf>
    <xf numFmtId="0" fontId="13" fillId="12" borderId="5" xfId="0" applyFont="1" applyFill="1" applyBorder="1" applyAlignment="1">
      <alignment horizontal="center"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0" fontId="13" fillId="15" borderId="5" xfId="0" applyFont="1" applyFill="1" applyBorder="1" applyAlignment="1">
      <alignment horizontal="center" vertical="center" wrapText="1"/>
    </xf>
    <xf numFmtId="0" fontId="11" fillId="15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10" borderId="0" xfId="0" applyFont="1" applyFill="1" applyBorder="1" applyAlignment="1">
      <alignment vertical="center" wrapText="1"/>
    </xf>
    <xf numFmtId="4" fontId="13" fillId="10" borderId="0" xfId="0" applyNumberFormat="1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17" fontId="17" fillId="11" borderId="0" xfId="0" applyNumberFormat="1" applyFont="1" applyFill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0" fontId="9" fillId="9" borderId="4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19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20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</sheetPr>
  <dimension ref="A1:AA85"/>
  <sheetViews>
    <sheetView showGridLines="0" tabSelected="1" zoomScale="90" zoomScaleNormal="90" zoomScaleSheetLayoutView="100" workbookViewId="0">
      <selection activeCell="K31" sqref="K31"/>
    </sheetView>
  </sheetViews>
  <sheetFormatPr defaultColWidth="12.5703125" defaultRowHeight="15.75" customHeight="1" x14ac:dyDescent="0.2"/>
  <cols>
    <col min="1" max="1" width="2.140625" style="15" customWidth="1"/>
    <col min="2" max="2" width="18.85546875" style="15" customWidth="1"/>
    <col min="3" max="3" width="42.85546875" style="15" customWidth="1"/>
    <col min="4" max="4" width="11.5703125" style="15" customWidth="1"/>
    <col min="5" max="5" width="8.7109375" style="15" customWidth="1"/>
    <col min="6" max="6" width="14.85546875" style="15" customWidth="1"/>
    <col min="7" max="7" width="13.42578125" style="15" customWidth="1"/>
    <col min="8" max="8" width="11.140625" style="15" customWidth="1"/>
    <col min="9" max="9" width="11.7109375" style="15" customWidth="1"/>
    <col min="10" max="10" width="28.85546875" style="15" customWidth="1"/>
    <col min="11" max="11" width="23" style="15" customWidth="1"/>
    <col min="12" max="12" width="13.42578125" style="15" customWidth="1"/>
    <col min="13" max="13" width="15.5703125" style="15" bestFit="1" customWidth="1"/>
    <col min="14" max="14" width="3.42578125" style="15" customWidth="1"/>
    <col min="15" max="15" width="9.140625" style="15" customWidth="1"/>
    <col min="16" max="17" width="9.28515625" style="15" customWidth="1"/>
    <col min="18" max="18" width="9.28515625" style="16" customWidth="1"/>
    <col min="19" max="19" width="9.140625" style="15" customWidth="1"/>
    <col min="20" max="20" width="9.28515625" style="15" customWidth="1"/>
    <col min="21" max="21" width="9.42578125" style="15" customWidth="1"/>
    <col min="22" max="22" width="9.28515625" style="15" customWidth="1"/>
    <col min="23" max="23" width="9.140625" style="15" customWidth="1"/>
    <col min="24" max="25" width="9.28515625" style="15" customWidth="1"/>
    <col min="26" max="26" width="9.140625" style="15" customWidth="1"/>
    <col min="27" max="27" width="9.28515625" style="15" customWidth="1"/>
    <col min="28" max="16384" width="12.5703125" style="15"/>
  </cols>
  <sheetData>
    <row r="1" spans="1:27" ht="15.75" customHeight="1" x14ac:dyDescent="0.2">
      <c r="K1" s="15" t="s">
        <v>146</v>
      </c>
    </row>
    <row r="2" spans="1:27" ht="21" customHeight="1" x14ac:dyDescent="0.2">
      <c r="B2" s="69" t="s">
        <v>26</v>
      </c>
      <c r="C2" s="69"/>
      <c r="D2" s="69"/>
      <c r="E2" s="69"/>
      <c r="F2" s="69"/>
      <c r="G2" s="69"/>
      <c r="H2" s="69"/>
      <c r="I2" s="69"/>
      <c r="J2" s="69"/>
      <c r="K2" s="69"/>
      <c r="L2" s="62"/>
      <c r="M2" s="62"/>
      <c r="O2" s="69" t="s">
        <v>149</v>
      </c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ht="12.75" x14ac:dyDescent="0.2"/>
    <row r="4" spans="1:27" ht="35.25" customHeight="1" x14ac:dyDescent="0.2">
      <c r="B4" s="73" t="s">
        <v>17</v>
      </c>
      <c r="C4" s="73"/>
      <c r="D4" s="14"/>
      <c r="E4" s="74" t="s">
        <v>44</v>
      </c>
      <c r="F4" s="75"/>
      <c r="G4" s="75"/>
      <c r="H4" s="76"/>
      <c r="I4" s="14"/>
    </row>
    <row r="5" spans="1:27" ht="30" customHeight="1" x14ac:dyDescent="0.2">
      <c r="B5" s="73" t="s">
        <v>18</v>
      </c>
      <c r="C5" s="73"/>
      <c r="D5" s="14"/>
      <c r="E5" s="77" t="s">
        <v>148</v>
      </c>
      <c r="F5" s="78"/>
      <c r="G5" s="78"/>
      <c r="H5" s="79"/>
      <c r="I5" s="14"/>
    </row>
    <row r="6" spans="1:27" ht="12.75" x14ac:dyDescent="0.2"/>
    <row r="7" spans="1:27" ht="21.75" customHeight="1" x14ac:dyDescent="0.2">
      <c r="B7" s="71" t="s">
        <v>30</v>
      </c>
      <c r="C7" s="71" t="s">
        <v>1</v>
      </c>
      <c r="D7" s="80" t="s">
        <v>12</v>
      </c>
      <c r="E7" s="80" t="s">
        <v>13</v>
      </c>
      <c r="F7" s="80" t="s">
        <v>22</v>
      </c>
      <c r="G7" s="71" t="s">
        <v>0</v>
      </c>
      <c r="H7" s="71" t="s">
        <v>23</v>
      </c>
      <c r="I7" s="71" t="s">
        <v>27</v>
      </c>
      <c r="J7" s="71" t="s">
        <v>28</v>
      </c>
      <c r="K7" s="71" t="s">
        <v>25</v>
      </c>
      <c r="L7" s="71" t="s">
        <v>152</v>
      </c>
      <c r="M7" s="71" t="s">
        <v>153</v>
      </c>
      <c r="O7" s="70">
        <v>45658</v>
      </c>
      <c r="P7" s="70">
        <v>45689</v>
      </c>
      <c r="Q7" s="70">
        <v>45717</v>
      </c>
      <c r="R7" s="70">
        <v>45748</v>
      </c>
      <c r="S7" s="70">
        <v>45778</v>
      </c>
      <c r="T7" s="70">
        <v>45809</v>
      </c>
      <c r="U7" s="70">
        <v>45839</v>
      </c>
      <c r="V7" s="70">
        <v>45870</v>
      </c>
      <c r="W7" s="70">
        <v>45901</v>
      </c>
      <c r="X7" s="70">
        <v>45931</v>
      </c>
      <c r="Y7" s="70">
        <v>45962</v>
      </c>
      <c r="Z7" s="70">
        <v>45992</v>
      </c>
      <c r="AA7" s="70">
        <v>46023</v>
      </c>
    </row>
    <row r="8" spans="1:27" ht="21.75" customHeight="1" x14ac:dyDescent="0.2">
      <c r="B8" s="72"/>
      <c r="C8" s="72"/>
      <c r="D8" s="81"/>
      <c r="E8" s="81"/>
      <c r="F8" s="81"/>
      <c r="G8" s="72"/>
      <c r="H8" s="72"/>
      <c r="I8" s="72"/>
      <c r="J8" s="72"/>
      <c r="K8" s="72" t="s">
        <v>21</v>
      </c>
      <c r="L8" s="72"/>
      <c r="M8" s="72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</row>
    <row r="9" spans="1:27" ht="14.25" customHeight="1" x14ac:dyDescent="0.2">
      <c r="B9" s="50" t="s">
        <v>123</v>
      </c>
      <c r="C9" s="40"/>
      <c r="D9" s="40"/>
      <c r="E9" s="40"/>
      <c r="F9" s="41"/>
      <c r="G9" s="40"/>
      <c r="H9" s="40"/>
      <c r="I9" s="40"/>
      <c r="J9" s="40"/>
      <c r="K9" s="42"/>
      <c r="L9" s="42"/>
      <c r="M9" s="42"/>
      <c r="O9" s="66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8"/>
    </row>
    <row r="10" spans="1:27" ht="36.75" customHeight="1" x14ac:dyDescent="0.2">
      <c r="A10" s="23"/>
      <c r="B10" s="15" t="s">
        <v>130</v>
      </c>
      <c r="C10" s="43" t="s">
        <v>31</v>
      </c>
      <c r="D10" s="22" t="s">
        <v>58</v>
      </c>
      <c r="E10" s="17">
        <v>12</v>
      </c>
      <c r="F10" s="33">
        <v>212000</v>
      </c>
      <c r="G10" s="18" t="s">
        <v>29</v>
      </c>
      <c r="H10" s="25">
        <v>46266</v>
      </c>
      <c r="I10" s="17" t="s">
        <v>63</v>
      </c>
      <c r="J10" s="17" t="s">
        <v>60</v>
      </c>
      <c r="K10" s="17"/>
      <c r="L10" s="17"/>
      <c r="M10" s="17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spans="1:27" ht="25.5" customHeight="1" x14ac:dyDescent="0.2">
      <c r="A11" s="23"/>
      <c r="B11" s="24" t="s">
        <v>130</v>
      </c>
      <c r="C11" s="44" t="s">
        <v>120</v>
      </c>
      <c r="D11" s="22" t="s">
        <v>58</v>
      </c>
      <c r="E11" s="17">
        <v>12</v>
      </c>
      <c r="F11" s="33">
        <v>179000</v>
      </c>
      <c r="G11" s="18" t="s">
        <v>11</v>
      </c>
      <c r="H11" s="25">
        <v>45901</v>
      </c>
      <c r="I11" s="17" t="s">
        <v>64</v>
      </c>
      <c r="J11" s="17" t="s">
        <v>60</v>
      </c>
      <c r="K11" s="17"/>
      <c r="L11" s="17"/>
      <c r="M11" s="17"/>
      <c r="O11" s="17"/>
      <c r="P11" s="17"/>
      <c r="Q11" s="17"/>
      <c r="R11" s="17"/>
      <c r="S11" s="17"/>
      <c r="T11" s="17"/>
      <c r="U11" s="60"/>
      <c r="V11" s="17"/>
      <c r="W11" s="58"/>
      <c r="X11" s="17"/>
      <c r="Y11" s="17"/>
      <c r="Z11" s="17"/>
      <c r="AA11" s="17"/>
    </row>
    <row r="12" spans="1:27" ht="28.5" customHeight="1" x14ac:dyDescent="0.2">
      <c r="B12" s="38" t="s">
        <v>130</v>
      </c>
      <c r="C12" s="45" t="s">
        <v>32</v>
      </c>
      <c r="D12" s="22" t="s">
        <v>58</v>
      </c>
      <c r="E12" s="17">
        <v>12</v>
      </c>
      <c r="F12" s="34">
        <v>176500</v>
      </c>
      <c r="G12" s="18" t="s">
        <v>11</v>
      </c>
      <c r="H12" s="25">
        <v>45962</v>
      </c>
      <c r="I12" s="17" t="s">
        <v>63</v>
      </c>
      <c r="J12" s="17" t="s">
        <v>60</v>
      </c>
      <c r="K12" s="17"/>
      <c r="L12" s="17"/>
      <c r="M12" s="17"/>
      <c r="O12" s="17"/>
      <c r="P12" s="17"/>
      <c r="Q12" s="17"/>
      <c r="R12" s="17"/>
      <c r="S12" s="17"/>
      <c r="T12" s="17"/>
      <c r="U12" s="17"/>
      <c r="V12" s="17"/>
      <c r="W12" s="60"/>
      <c r="X12" s="17"/>
      <c r="Y12" s="58"/>
      <c r="Z12" s="17"/>
      <c r="AA12" s="17"/>
    </row>
    <row r="13" spans="1:27" ht="24" customHeight="1" x14ac:dyDescent="0.2">
      <c r="B13" s="21" t="s">
        <v>130</v>
      </c>
      <c r="C13" s="54" t="s">
        <v>112</v>
      </c>
      <c r="D13" s="45" t="s">
        <v>97</v>
      </c>
      <c r="E13" s="17">
        <v>1</v>
      </c>
      <c r="F13" s="33">
        <v>5000</v>
      </c>
      <c r="G13" s="18" t="s">
        <v>2</v>
      </c>
      <c r="H13" s="25">
        <v>45809</v>
      </c>
      <c r="I13" s="17" t="s">
        <v>61</v>
      </c>
      <c r="J13" s="17" t="s">
        <v>67</v>
      </c>
      <c r="K13" s="17"/>
      <c r="L13" s="17"/>
      <c r="M13" s="17"/>
      <c r="O13" s="17"/>
      <c r="P13" s="17"/>
      <c r="Q13" s="60"/>
      <c r="R13" s="17"/>
      <c r="S13" s="17"/>
      <c r="T13" s="58"/>
      <c r="U13" s="17"/>
      <c r="V13" s="17"/>
      <c r="W13" s="17"/>
      <c r="X13" s="17"/>
      <c r="Y13" s="17"/>
      <c r="Z13" s="17"/>
      <c r="AA13" s="17"/>
    </row>
    <row r="14" spans="1:27" ht="13.5" customHeight="1" x14ac:dyDescent="0.2">
      <c r="B14" s="50" t="s">
        <v>124</v>
      </c>
      <c r="C14" s="40"/>
      <c r="D14" s="40"/>
      <c r="E14" s="40"/>
      <c r="F14" s="41"/>
      <c r="G14" s="40"/>
      <c r="H14" s="40"/>
      <c r="I14" s="40"/>
      <c r="J14" s="40"/>
      <c r="K14" s="42"/>
      <c r="L14" s="63"/>
      <c r="M14" s="63"/>
      <c r="O14" s="66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8"/>
    </row>
    <row r="15" spans="1:27" ht="15.75" customHeight="1" x14ac:dyDescent="0.2">
      <c r="B15" s="17" t="s">
        <v>131</v>
      </c>
      <c r="C15" s="15" t="s">
        <v>33</v>
      </c>
      <c r="D15" s="17" t="s">
        <v>58</v>
      </c>
      <c r="E15" s="17">
        <v>12</v>
      </c>
      <c r="F15" s="33">
        <v>150000</v>
      </c>
      <c r="G15" s="27" t="s">
        <v>29</v>
      </c>
      <c r="H15" s="26">
        <v>46023</v>
      </c>
      <c r="I15" s="17" t="s">
        <v>61</v>
      </c>
      <c r="J15" s="17" t="s">
        <v>59</v>
      </c>
      <c r="K15" s="17"/>
      <c r="L15" s="17"/>
      <c r="M15" s="17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</row>
    <row r="16" spans="1:27" ht="31.5" customHeight="1" x14ac:dyDescent="0.2">
      <c r="B16" s="17" t="s">
        <v>131</v>
      </c>
      <c r="C16" s="17" t="s">
        <v>34</v>
      </c>
      <c r="D16" s="17" t="s">
        <v>58</v>
      </c>
      <c r="E16" s="17">
        <v>12</v>
      </c>
      <c r="F16" s="34">
        <v>1350000</v>
      </c>
      <c r="G16" s="27" t="s">
        <v>29</v>
      </c>
      <c r="H16" s="26">
        <v>46631</v>
      </c>
      <c r="I16" s="17" t="s">
        <v>61</v>
      </c>
      <c r="J16" s="17" t="s">
        <v>59</v>
      </c>
      <c r="K16" s="17"/>
      <c r="L16" s="17"/>
      <c r="M16" s="17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</row>
    <row r="17" spans="2:27" ht="13.5" customHeight="1" x14ac:dyDescent="0.2">
      <c r="B17" s="17" t="s">
        <v>131</v>
      </c>
      <c r="C17" s="17" t="s">
        <v>35</v>
      </c>
      <c r="D17" s="17" t="s">
        <v>58</v>
      </c>
      <c r="E17" s="17">
        <v>12</v>
      </c>
      <c r="F17" s="33">
        <v>500000</v>
      </c>
      <c r="G17" s="27" t="s">
        <v>29</v>
      </c>
      <c r="H17" s="26">
        <v>46631</v>
      </c>
      <c r="I17" s="17" t="s">
        <v>61</v>
      </c>
      <c r="J17" s="17" t="s">
        <v>59</v>
      </c>
      <c r="K17" s="17"/>
      <c r="L17" s="17"/>
      <c r="M17" s="17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spans="2:27" ht="15.75" customHeight="1" x14ac:dyDescent="0.2">
      <c r="B18" s="17" t="s">
        <v>131</v>
      </c>
      <c r="C18" s="17" t="s">
        <v>36</v>
      </c>
      <c r="D18" s="17" t="s">
        <v>58</v>
      </c>
      <c r="E18" s="17">
        <v>12</v>
      </c>
      <c r="F18" s="34">
        <v>450000</v>
      </c>
      <c r="G18" s="27" t="s">
        <v>11</v>
      </c>
      <c r="H18" s="26">
        <v>45870</v>
      </c>
      <c r="I18" s="17" t="s">
        <v>65</v>
      </c>
      <c r="J18" s="17" t="s">
        <v>59</v>
      </c>
      <c r="K18" s="17"/>
      <c r="L18" s="17"/>
      <c r="M18" s="17"/>
      <c r="O18" s="17"/>
      <c r="P18" s="17"/>
      <c r="Q18" s="17"/>
      <c r="R18" s="17"/>
      <c r="S18" s="17"/>
      <c r="T18" s="60"/>
      <c r="U18" s="17"/>
      <c r="V18" s="57"/>
      <c r="W18" s="17"/>
      <c r="X18" s="17"/>
      <c r="Y18" s="17"/>
      <c r="Z18" s="17"/>
      <c r="AA18" s="17"/>
    </row>
    <row r="19" spans="2:27" ht="16.5" customHeight="1" x14ac:dyDescent="0.2">
      <c r="B19" s="17" t="s">
        <v>131</v>
      </c>
      <c r="C19" s="44" t="s">
        <v>37</v>
      </c>
      <c r="D19" s="17" t="s">
        <v>58</v>
      </c>
      <c r="E19" s="17">
        <v>12</v>
      </c>
      <c r="F19" s="33">
        <v>30000</v>
      </c>
      <c r="G19" s="27" t="s">
        <v>29</v>
      </c>
      <c r="H19" s="26">
        <v>46631</v>
      </c>
      <c r="I19" s="17" t="s">
        <v>61</v>
      </c>
      <c r="J19" s="17" t="s">
        <v>59</v>
      </c>
      <c r="K19" s="17"/>
      <c r="L19" s="17"/>
      <c r="M19" s="17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</row>
    <row r="20" spans="2:27" ht="12.75" customHeight="1" x14ac:dyDescent="0.2">
      <c r="B20" s="28" t="s">
        <v>131</v>
      </c>
      <c r="C20" s="46" t="s">
        <v>70</v>
      </c>
      <c r="D20" s="28" t="s">
        <v>58</v>
      </c>
      <c r="E20" s="28">
        <v>12</v>
      </c>
      <c r="F20" s="35">
        <v>660</v>
      </c>
      <c r="G20" s="29" t="s">
        <v>11</v>
      </c>
      <c r="H20" s="30">
        <v>45778</v>
      </c>
      <c r="I20" s="28" t="s">
        <v>71</v>
      </c>
      <c r="J20" s="28" t="s">
        <v>72</v>
      </c>
      <c r="K20" s="17"/>
      <c r="L20" s="17"/>
      <c r="M20" s="17"/>
      <c r="O20" s="17"/>
      <c r="P20" s="17"/>
      <c r="Q20" s="60"/>
      <c r="R20" s="17"/>
      <c r="S20" s="57"/>
      <c r="T20" s="17"/>
      <c r="U20" s="17"/>
      <c r="V20" s="17"/>
      <c r="W20" s="17"/>
      <c r="X20" s="17"/>
      <c r="Y20" s="17"/>
      <c r="Z20" s="17"/>
      <c r="AA20" s="17"/>
    </row>
    <row r="21" spans="2:27" ht="13.5" customHeight="1" x14ac:dyDescent="0.2">
      <c r="B21" s="50" t="s">
        <v>125</v>
      </c>
      <c r="C21" s="40"/>
      <c r="D21" s="40"/>
      <c r="E21" s="40"/>
      <c r="F21" s="41"/>
      <c r="G21" s="40"/>
      <c r="H21" s="40"/>
      <c r="I21" s="40"/>
      <c r="J21" s="40"/>
      <c r="K21" s="42"/>
      <c r="L21" s="63"/>
      <c r="M21" s="63"/>
      <c r="O21" s="66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8"/>
    </row>
    <row r="22" spans="2:27" ht="12.75" customHeight="1" x14ac:dyDescent="0.2">
      <c r="B22" s="17" t="s">
        <v>132</v>
      </c>
      <c r="C22" s="28" t="s">
        <v>38</v>
      </c>
      <c r="D22" s="28" t="s">
        <v>58</v>
      </c>
      <c r="E22" s="28">
        <v>12</v>
      </c>
      <c r="F22" s="35">
        <v>1000</v>
      </c>
      <c r="G22" s="29" t="s">
        <v>29</v>
      </c>
      <c r="H22" s="30">
        <v>46508</v>
      </c>
      <c r="I22" s="17" t="s">
        <v>61</v>
      </c>
      <c r="J22" s="17" t="s">
        <v>62</v>
      </c>
      <c r="K22" s="17"/>
      <c r="L22" s="17"/>
      <c r="M22" s="17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spans="2:27" ht="12.75" customHeight="1" x14ac:dyDescent="0.2">
      <c r="B23" s="17" t="s">
        <v>132</v>
      </c>
      <c r="C23" s="17" t="s">
        <v>39</v>
      </c>
      <c r="D23" s="17" t="s">
        <v>58</v>
      </c>
      <c r="E23" s="17">
        <v>12</v>
      </c>
      <c r="F23" s="33">
        <v>32000</v>
      </c>
      <c r="G23" s="27" t="s">
        <v>11</v>
      </c>
      <c r="H23" s="26">
        <v>45901</v>
      </c>
      <c r="I23" s="25" t="s">
        <v>61</v>
      </c>
      <c r="J23" s="17" t="s">
        <v>62</v>
      </c>
      <c r="K23" s="17"/>
      <c r="L23" s="17"/>
      <c r="M23" s="17"/>
      <c r="O23" s="17"/>
      <c r="P23" s="17"/>
      <c r="Q23" s="17"/>
      <c r="R23" s="17"/>
      <c r="S23" s="17"/>
      <c r="T23" s="17"/>
      <c r="U23" s="60"/>
      <c r="V23" s="17"/>
      <c r="W23" s="57"/>
      <c r="X23" s="17"/>
      <c r="Y23" s="17"/>
      <c r="Z23" s="17"/>
      <c r="AA23" s="17"/>
    </row>
    <row r="24" spans="2:27" ht="13.5" customHeight="1" x14ac:dyDescent="0.2">
      <c r="B24" s="51" t="s">
        <v>126</v>
      </c>
      <c r="C24" s="40"/>
      <c r="D24" s="40"/>
      <c r="E24" s="40"/>
      <c r="F24" s="41"/>
      <c r="G24" s="40"/>
      <c r="H24" s="40"/>
      <c r="I24" s="40"/>
      <c r="J24" s="40"/>
      <c r="K24" s="42"/>
      <c r="L24" s="63"/>
      <c r="M24" s="63"/>
      <c r="O24" s="66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8"/>
    </row>
    <row r="25" spans="2:27" ht="25.5" x14ac:dyDescent="0.2">
      <c r="B25" s="17" t="s">
        <v>133</v>
      </c>
      <c r="C25" s="17" t="s">
        <v>81</v>
      </c>
      <c r="D25" s="17" t="s">
        <v>77</v>
      </c>
      <c r="E25" s="17">
        <v>500</v>
      </c>
      <c r="F25" s="34">
        <v>23000</v>
      </c>
      <c r="G25" s="18" t="s">
        <v>2</v>
      </c>
      <c r="H25" s="25">
        <v>45717</v>
      </c>
      <c r="I25" s="17" t="s">
        <v>64</v>
      </c>
      <c r="J25" s="17" t="s">
        <v>67</v>
      </c>
      <c r="K25" s="17"/>
      <c r="L25" s="17"/>
      <c r="M25" s="17"/>
      <c r="O25" s="60"/>
      <c r="P25" s="17"/>
      <c r="Q25" s="5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2:27" ht="25.5" x14ac:dyDescent="0.2">
      <c r="B26" s="17" t="s">
        <v>133</v>
      </c>
      <c r="C26" s="28" t="s">
        <v>82</v>
      </c>
      <c r="D26" s="17" t="s">
        <v>77</v>
      </c>
      <c r="E26" s="17">
        <v>50</v>
      </c>
      <c r="F26" s="33">
        <v>12600</v>
      </c>
      <c r="G26" s="18" t="s">
        <v>2</v>
      </c>
      <c r="H26" s="25">
        <v>45717</v>
      </c>
      <c r="I26" s="17" t="s">
        <v>64</v>
      </c>
      <c r="J26" s="17" t="s">
        <v>67</v>
      </c>
      <c r="K26" s="17"/>
      <c r="L26" s="17"/>
      <c r="M26" s="17"/>
      <c r="O26" s="60"/>
      <c r="P26" s="17"/>
      <c r="Q26" s="5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2:27" ht="25.5" x14ac:dyDescent="0.2">
      <c r="B27" s="17" t="s">
        <v>133</v>
      </c>
      <c r="C27" s="17" t="s">
        <v>78</v>
      </c>
      <c r="D27" s="17" t="s">
        <v>77</v>
      </c>
      <c r="E27" s="17">
        <v>1100</v>
      </c>
      <c r="F27" s="34">
        <v>26500</v>
      </c>
      <c r="G27" s="18" t="s">
        <v>2</v>
      </c>
      <c r="H27" s="25">
        <v>45717</v>
      </c>
      <c r="I27" s="17" t="s">
        <v>64</v>
      </c>
      <c r="J27" s="17" t="s">
        <v>67</v>
      </c>
      <c r="K27" s="17"/>
      <c r="L27" s="17"/>
      <c r="M27" s="17"/>
      <c r="O27" s="60"/>
      <c r="P27" s="17"/>
      <c r="Q27" s="5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2:27" ht="25.5" x14ac:dyDescent="0.2">
      <c r="B28" s="17" t="s">
        <v>133</v>
      </c>
      <c r="C28" s="28" t="s">
        <v>79</v>
      </c>
      <c r="D28" s="17" t="s">
        <v>77</v>
      </c>
      <c r="E28" s="17">
        <v>1200</v>
      </c>
      <c r="F28" s="34">
        <v>25000</v>
      </c>
      <c r="G28" s="18" t="s">
        <v>2</v>
      </c>
      <c r="H28" s="25">
        <v>45717</v>
      </c>
      <c r="I28" s="17" t="s">
        <v>64</v>
      </c>
      <c r="J28" s="17" t="s">
        <v>96</v>
      </c>
      <c r="K28" s="17" t="s">
        <v>158</v>
      </c>
      <c r="L28" s="33">
        <f>-(18780)</f>
        <v>-18780</v>
      </c>
      <c r="M28" s="33">
        <f>SUM(F28,L28)</f>
        <v>6220</v>
      </c>
      <c r="O28" s="60"/>
      <c r="P28" s="17"/>
      <c r="Q28" s="5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2:27" ht="25.5" x14ac:dyDescent="0.2">
      <c r="B29" s="17" t="s">
        <v>133</v>
      </c>
      <c r="C29" s="28" t="s">
        <v>80</v>
      </c>
      <c r="D29" s="17" t="s">
        <v>77</v>
      </c>
      <c r="E29" s="17">
        <v>1000</v>
      </c>
      <c r="F29" s="34">
        <v>20000</v>
      </c>
      <c r="G29" s="18" t="s">
        <v>2</v>
      </c>
      <c r="H29" s="25">
        <v>45717</v>
      </c>
      <c r="I29" s="17" t="s">
        <v>64</v>
      </c>
      <c r="J29" s="17" t="s">
        <v>96</v>
      </c>
      <c r="K29" s="17"/>
      <c r="L29" s="17"/>
      <c r="M29" s="17"/>
      <c r="O29" s="60"/>
      <c r="P29" s="17"/>
      <c r="Q29" s="5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2:27" ht="12.75" customHeight="1" x14ac:dyDescent="0.2">
      <c r="B30" s="51" t="s">
        <v>127</v>
      </c>
      <c r="C30" s="40"/>
      <c r="D30" s="40"/>
      <c r="E30" s="40"/>
      <c r="F30" s="41"/>
      <c r="G30" s="40"/>
      <c r="H30" s="40"/>
      <c r="I30" s="40"/>
      <c r="J30" s="40"/>
      <c r="K30" s="42"/>
      <c r="L30" s="63"/>
      <c r="M30" s="63"/>
      <c r="O30" s="66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8"/>
    </row>
    <row r="31" spans="2:27" ht="14.25" customHeight="1" x14ac:dyDescent="0.2">
      <c r="B31" s="17" t="s">
        <v>134</v>
      </c>
      <c r="C31" s="47" t="s">
        <v>40</v>
      </c>
      <c r="D31" s="17" t="s">
        <v>58</v>
      </c>
      <c r="E31" s="17">
        <v>12</v>
      </c>
      <c r="F31" s="34">
        <v>13900</v>
      </c>
      <c r="G31" s="18" t="s">
        <v>11</v>
      </c>
      <c r="H31" s="25">
        <v>45778</v>
      </c>
      <c r="I31" s="17" t="s">
        <v>71</v>
      </c>
      <c r="J31" s="17" t="s">
        <v>69</v>
      </c>
      <c r="K31" s="17"/>
      <c r="L31" s="17"/>
      <c r="M31" s="17"/>
      <c r="O31" s="17"/>
      <c r="P31" s="17"/>
      <c r="Q31" s="60"/>
      <c r="R31" s="17"/>
      <c r="S31" s="57"/>
      <c r="T31" s="17"/>
      <c r="U31" s="17"/>
      <c r="V31" s="17"/>
      <c r="W31" s="17"/>
      <c r="X31" s="17"/>
      <c r="Y31" s="17"/>
      <c r="Z31" s="17"/>
      <c r="AA31" s="17"/>
    </row>
    <row r="32" spans="2:27" ht="16.5" customHeight="1" x14ac:dyDescent="0.2">
      <c r="B32" s="17" t="s">
        <v>134</v>
      </c>
      <c r="C32" s="17" t="s">
        <v>41</v>
      </c>
      <c r="D32" s="17" t="s">
        <v>58</v>
      </c>
      <c r="E32" s="17">
        <v>12</v>
      </c>
      <c r="F32" s="34">
        <v>112000</v>
      </c>
      <c r="G32" s="18" t="s">
        <v>29</v>
      </c>
      <c r="H32" s="25">
        <v>46054</v>
      </c>
      <c r="I32" s="17" t="s">
        <v>71</v>
      </c>
      <c r="J32" s="17" t="s">
        <v>66</v>
      </c>
      <c r="K32" s="17"/>
      <c r="L32" s="17"/>
      <c r="M32" s="17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</row>
    <row r="33" spans="2:27" ht="25.5" customHeight="1" x14ac:dyDescent="0.2">
      <c r="B33" s="17" t="s">
        <v>134</v>
      </c>
      <c r="C33" s="17" t="s">
        <v>154</v>
      </c>
      <c r="D33" s="17" t="s">
        <v>58</v>
      </c>
      <c r="E33" s="17">
        <v>10</v>
      </c>
      <c r="F33" s="34">
        <v>20000</v>
      </c>
      <c r="G33" s="18" t="s">
        <v>2</v>
      </c>
      <c r="H33" s="25">
        <v>45717</v>
      </c>
      <c r="I33" s="17" t="s">
        <v>155</v>
      </c>
      <c r="J33" s="17" t="s">
        <v>69</v>
      </c>
      <c r="K33" s="28" t="s">
        <v>159</v>
      </c>
      <c r="L33" s="17"/>
      <c r="M33" s="17"/>
      <c r="O33" s="17"/>
      <c r="P33" s="17"/>
      <c r="Q33" s="5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2:27" ht="55.5" customHeight="1" x14ac:dyDescent="0.2">
      <c r="B34" s="17" t="s">
        <v>134</v>
      </c>
      <c r="C34" s="17" t="s">
        <v>156</v>
      </c>
      <c r="D34" s="17" t="s">
        <v>58</v>
      </c>
      <c r="E34" s="17">
        <v>10</v>
      </c>
      <c r="F34" s="33">
        <v>23550</v>
      </c>
      <c r="G34" s="17" t="s">
        <v>2</v>
      </c>
      <c r="H34" s="25">
        <v>45717</v>
      </c>
      <c r="I34" s="17" t="s">
        <v>71</v>
      </c>
      <c r="J34" s="17" t="s">
        <v>69</v>
      </c>
      <c r="K34" s="28" t="s">
        <v>160</v>
      </c>
      <c r="L34" s="33">
        <f>-(23550)</f>
        <v>-23550</v>
      </c>
      <c r="M34" s="33">
        <f ca="1">SUM(F34,M34)</f>
        <v>0</v>
      </c>
      <c r="O34" s="17"/>
      <c r="P34" s="17"/>
      <c r="Q34" s="5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2:27" ht="13.5" customHeight="1" x14ac:dyDescent="0.2">
      <c r="B35" s="51" t="s">
        <v>128</v>
      </c>
      <c r="C35" s="40"/>
      <c r="D35" s="40"/>
      <c r="E35" s="40"/>
      <c r="F35" s="41"/>
      <c r="G35" s="40"/>
      <c r="H35" s="40"/>
      <c r="I35" s="40"/>
      <c r="J35" s="40"/>
      <c r="K35" s="42"/>
      <c r="L35" s="63"/>
      <c r="M35" s="63"/>
      <c r="O35" s="66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8"/>
    </row>
    <row r="36" spans="2:27" ht="12.75" customHeight="1" x14ac:dyDescent="0.2">
      <c r="B36" s="17" t="s">
        <v>135</v>
      </c>
      <c r="C36" s="17" t="s">
        <v>42</v>
      </c>
      <c r="D36" s="17" t="s">
        <v>58</v>
      </c>
      <c r="E36" s="17">
        <v>12</v>
      </c>
      <c r="F36" s="33">
        <v>14000</v>
      </c>
      <c r="G36" s="18" t="s">
        <v>29</v>
      </c>
      <c r="H36" s="25">
        <v>46023</v>
      </c>
      <c r="I36" s="17" t="s">
        <v>71</v>
      </c>
      <c r="J36" s="17" t="s">
        <v>68</v>
      </c>
      <c r="K36" s="17"/>
      <c r="L36" s="17"/>
      <c r="M36" s="17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</row>
    <row r="37" spans="2:27" ht="13.5" customHeight="1" x14ac:dyDescent="0.2">
      <c r="B37" s="17" t="s">
        <v>135</v>
      </c>
      <c r="C37" s="17" t="s">
        <v>43</v>
      </c>
      <c r="D37" s="17" t="s">
        <v>58</v>
      </c>
      <c r="E37" s="17">
        <v>12</v>
      </c>
      <c r="F37" s="33">
        <v>1500</v>
      </c>
      <c r="G37" s="18" t="s">
        <v>11</v>
      </c>
      <c r="H37" s="25">
        <v>45901</v>
      </c>
      <c r="I37" s="17" t="s">
        <v>61</v>
      </c>
      <c r="J37" s="17" t="s">
        <v>67</v>
      </c>
      <c r="K37" s="17"/>
      <c r="L37" s="17"/>
      <c r="M37" s="17"/>
      <c r="O37" s="17"/>
      <c r="P37" s="17"/>
      <c r="Q37" s="17"/>
      <c r="R37" s="17"/>
      <c r="S37" s="17"/>
      <c r="T37" s="17"/>
      <c r="U37" s="60"/>
      <c r="V37" s="17"/>
      <c r="W37" s="57"/>
      <c r="X37" s="17"/>
      <c r="Y37" s="17"/>
      <c r="Z37" s="17"/>
      <c r="AA37" s="17"/>
    </row>
    <row r="38" spans="2:27" ht="12" customHeight="1" x14ac:dyDescent="0.2">
      <c r="B38" s="50" t="s">
        <v>129</v>
      </c>
      <c r="C38" s="40"/>
      <c r="D38" s="40"/>
      <c r="E38" s="40"/>
      <c r="F38" s="41"/>
      <c r="G38" s="40"/>
      <c r="H38" s="40"/>
      <c r="I38" s="40"/>
      <c r="J38" s="40"/>
      <c r="K38" s="42"/>
      <c r="L38" s="63"/>
      <c r="M38" s="63"/>
      <c r="O38" s="66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8"/>
    </row>
    <row r="39" spans="2:27" ht="12" customHeight="1" x14ac:dyDescent="0.2">
      <c r="B39" s="17" t="s">
        <v>136</v>
      </c>
      <c r="C39" s="17" t="s">
        <v>142</v>
      </c>
      <c r="D39" s="17" t="s">
        <v>58</v>
      </c>
      <c r="E39" s="17">
        <v>12</v>
      </c>
      <c r="F39" s="33">
        <v>130000</v>
      </c>
      <c r="G39" s="18" t="s">
        <v>2</v>
      </c>
      <c r="H39" s="25">
        <v>45717</v>
      </c>
      <c r="I39" s="17" t="s">
        <v>74</v>
      </c>
      <c r="J39" s="17" t="s">
        <v>67</v>
      </c>
      <c r="K39" s="48"/>
      <c r="L39" s="17"/>
      <c r="M39" s="17"/>
      <c r="O39" s="60"/>
      <c r="P39" s="17"/>
      <c r="Q39" s="5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2:27" ht="12" customHeight="1" x14ac:dyDescent="0.2">
      <c r="B40" s="17" t="s">
        <v>136</v>
      </c>
      <c r="C40" s="17" t="s">
        <v>143</v>
      </c>
      <c r="D40" s="17" t="s">
        <v>58</v>
      </c>
      <c r="E40" s="17">
        <v>12</v>
      </c>
      <c r="F40" s="34">
        <v>89000</v>
      </c>
      <c r="G40" s="18" t="s">
        <v>29</v>
      </c>
      <c r="H40" s="25">
        <v>47150</v>
      </c>
      <c r="I40" s="17" t="s">
        <v>76</v>
      </c>
      <c r="J40" s="17" t="s">
        <v>73</v>
      </c>
      <c r="K40" s="17"/>
      <c r="L40" s="17"/>
      <c r="M40" s="17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</row>
    <row r="41" spans="2:27" ht="12.75" customHeight="1" x14ac:dyDescent="0.2">
      <c r="B41" s="17" t="s">
        <v>136</v>
      </c>
      <c r="C41" s="15" t="s">
        <v>75</v>
      </c>
      <c r="D41" s="17" t="s">
        <v>58</v>
      </c>
      <c r="E41" s="17">
        <v>12</v>
      </c>
      <c r="F41" s="33">
        <v>333000</v>
      </c>
      <c r="G41" s="18" t="s">
        <v>29</v>
      </c>
      <c r="H41" s="25">
        <v>46054</v>
      </c>
      <c r="I41" s="17" t="s">
        <v>65</v>
      </c>
      <c r="J41" s="17" t="s">
        <v>73</v>
      </c>
      <c r="K41" s="17"/>
      <c r="L41" s="17"/>
      <c r="M41" s="17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</row>
    <row r="42" spans="2:27" ht="12.75" customHeight="1" x14ac:dyDescent="0.2">
      <c r="B42" s="52" t="s">
        <v>137</v>
      </c>
      <c r="C42" s="40"/>
      <c r="D42" s="40"/>
      <c r="E42" s="40"/>
      <c r="F42" s="41"/>
      <c r="G42" s="40"/>
      <c r="H42" s="40"/>
      <c r="I42" s="40"/>
      <c r="J42" s="40"/>
      <c r="K42" s="42"/>
      <c r="L42" s="63"/>
      <c r="M42" s="63"/>
      <c r="O42" s="66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8"/>
    </row>
    <row r="43" spans="2:27" ht="14.25" customHeight="1" x14ac:dyDescent="0.2">
      <c r="B43" s="17" t="s">
        <v>137</v>
      </c>
      <c r="C43" s="17" t="s">
        <v>138</v>
      </c>
      <c r="D43" s="17" t="s">
        <v>58</v>
      </c>
      <c r="E43" s="17">
        <v>12</v>
      </c>
      <c r="F43" s="33">
        <v>35500</v>
      </c>
      <c r="G43" s="18" t="s">
        <v>29</v>
      </c>
      <c r="H43" s="25">
        <v>47178</v>
      </c>
      <c r="I43" s="17" t="s">
        <v>83</v>
      </c>
      <c r="J43" s="17" t="s">
        <v>87</v>
      </c>
      <c r="K43" s="17"/>
      <c r="L43" s="17"/>
      <c r="M43" s="17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</row>
    <row r="44" spans="2:27" ht="12.75" customHeight="1" x14ac:dyDescent="0.2">
      <c r="B44" s="17" t="s">
        <v>137</v>
      </c>
      <c r="C44" s="17" t="s">
        <v>111</v>
      </c>
      <c r="D44" s="17" t="s">
        <v>58</v>
      </c>
      <c r="E44" s="17">
        <v>12</v>
      </c>
      <c r="F44" s="34">
        <v>56000</v>
      </c>
      <c r="G44" s="18" t="s">
        <v>11</v>
      </c>
      <c r="H44" s="25">
        <v>45992</v>
      </c>
      <c r="I44" s="17" t="s">
        <v>83</v>
      </c>
      <c r="J44" s="17" t="s">
        <v>91</v>
      </c>
      <c r="K44" s="17"/>
      <c r="L44" s="17"/>
      <c r="M44" s="17"/>
      <c r="O44" s="17"/>
      <c r="P44" s="17"/>
      <c r="Q44" s="17"/>
      <c r="R44" s="17"/>
      <c r="S44" s="17"/>
      <c r="T44" s="17"/>
      <c r="U44" s="17"/>
      <c r="V44" s="17"/>
      <c r="W44" s="17"/>
      <c r="X44" s="60"/>
      <c r="Y44" s="17"/>
      <c r="Z44" s="57"/>
      <c r="AA44" s="17"/>
    </row>
    <row r="45" spans="2:27" ht="14.25" customHeight="1" x14ac:dyDescent="0.2">
      <c r="B45" s="52" t="s">
        <v>55</v>
      </c>
      <c r="C45" s="20"/>
      <c r="D45" s="20"/>
      <c r="E45" s="20"/>
      <c r="F45" s="36"/>
      <c r="G45" s="20"/>
      <c r="H45" s="20"/>
      <c r="I45" s="20"/>
      <c r="J45" s="20"/>
      <c r="K45" s="20"/>
      <c r="L45" s="64"/>
      <c r="M45" s="64"/>
      <c r="O45" s="66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8"/>
    </row>
    <row r="46" spans="2:27" ht="27" customHeight="1" x14ac:dyDescent="0.2">
      <c r="B46" s="18" t="s">
        <v>55</v>
      </c>
      <c r="C46" s="29" t="s">
        <v>144</v>
      </c>
      <c r="D46" s="18" t="s">
        <v>97</v>
      </c>
      <c r="E46" s="17">
        <v>1</v>
      </c>
      <c r="F46" s="33">
        <v>135000</v>
      </c>
      <c r="G46" s="18" t="s">
        <v>2</v>
      </c>
      <c r="H46" s="25">
        <v>45748</v>
      </c>
      <c r="I46" s="18" t="s">
        <v>47</v>
      </c>
      <c r="J46" s="18" t="s">
        <v>67</v>
      </c>
      <c r="K46" s="18"/>
      <c r="L46" s="17"/>
      <c r="M46" s="17"/>
      <c r="O46" s="60"/>
      <c r="P46" s="17"/>
      <c r="Q46" s="17"/>
      <c r="R46" s="57"/>
      <c r="S46" s="17"/>
      <c r="T46" s="17"/>
      <c r="U46" s="17"/>
      <c r="V46" s="17"/>
      <c r="W46" s="17"/>
      <c r="X46" s="17"/>
      <c r="Y46" s="17"/>
      <c r="Z46" s="17"/>
      <c r="AA46" s="17"/>
    </row>
    <row r="47" spans="2:27" ht="15.75" customHeight="1" x14ac:dyDescent="0.2">
      <c r="B47" s="52" t="s">
        <v>54</v>
      </c>
      <c r="C47" s="31"/>
      <c r="D47" s="19"/>
      <c r="E47" s="19"/>
      <c r="F47" s="37"/>
      <c r="G47" s="20"/>
      <c r="H47" s="19"/>
      <c r="I47" s="19"/>
      <c r="J47" s="19"/>
      <c r="K47" s="19"/>
      <c r="L47" s="65"/>
      <c r="M47" s="65"/>
      <c r="O47" s="66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8"/>
    </row>
    <row r="48" spans="2:27" ht="15.75" customHeight="1" x14ac:dyDescent="0.2">
      <c r="B48" s="17" t="s">
        <v>54</v>
      </c>
      <c r="C48" s="28" t="s">
        <v>139</v>
      </c>
      <c r="D48" s="17" t="s">
        <v>141</v>
      </c>
      <c r="E48" s="17">
        <v>1</v>
      </c>
      <c r="F48" s="33">
        <v>655000</v>
      </c>
      <c r="G48" s="18" t="s">
        <v>2</v>
      </c>
      <c r="H48" s="25">
        <v>45931</v>
      </c>
      <c r="I48" s="17" t="s">
        <v>45</v>
      </c>
      <c r="J48" s="17" t="s">
        <v>67</v>
      </c>
      <c r="K48" s="17"/>
      <c r="L48" s="17"/>
      <c r="M48" s="17"/>
      <c r="O48" s="17"/>
      <c r="P48" s="17"/>
      <c r="Q48" s="17"/>
      <c r="R48" s="60"/>
      <c r="S48" s="17"/>
      <c r="T48" s="17"/>
      <c r="U48" s="17"/>
      <c r="V48" s="17"/>
      <c r="W48" s="17"/>
      <c r="X48" s="57"/>
      <c r="Y48" s="17"/>
      <c r="Z48" s="17"/>
      <c r="AA48" s="17"/>
    </row>
    <row r="49" spans="2:27" ht="15.75" customHeight="1" x14ac:dyDescent="0.2">
      <c r="B49" s="52" t="s">
        <v>48</v>
      </c>
      <c r="C49" s="32"/>
      <c r="D49" s="19"/>
      <c r="E49" s="19"/>
      <c r="F49" s="36"/>
      <c r="G49" s="20"/>
      <c r="H49" s="19"/>
      <c r="I49" s="19"/>
      <c r="J49" s="19"/>
      <c r="K49" s="19"/>
      <c r="L49" s="65"/>
      <c r="M49" s="65"/>
      <c r="O49" s="66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8"/>
    </row>
    <row r="50" spans="2:27" ht="24" customHeight="1" x14ac:dyDescent="0.2">
      <c r="B50" s="17" t="s">
        <v>48</v>
      </c>
      <c r="C50" s="17" t="s">
        <v>140</v>
      </c>
      <c r="D50" s="17" t="s">
        <v>141</v>
      </c>
      <c r="E50" s="17">
        <v>1</v>
      </c>
      <c r="F50" s="33">
        <v>400000</v>
      </c>
      <c r="G50" s="18" t="s">
        <v>2</v>
      </c>
      <c r="H50" s="26">
        <v>45717</v>
      </c>
      <c r="I50" s="17" t="s">
        <v>45</v>
      </c>
      <c r="J50" s="17" t="s">
        <v>67</v>
      </c>
      <c r="K50" s="17"/>
      <c r="L50" s="17"/>
      <c r="M50" s="17"/>
      <c r="O50" s="60"/>
      <c r="P50" s="17"/>
      <c r="Q50" s="58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2:27" ht="27" customHeight="1" x14ac:dyDescent="0.2">
      <c r="B51" s="17" t="s">
        <v>48</v>
      </c>
      <c r="C51" s="17" t="s">
        <v>88</v>
      </c>
      <c r="D51" s="17" t="s">
        <v>58</v>
      </c>
      <c r="E51" s="17">
        <v>12</v>
      </c>
      <c r="F51" s="33">
        <v>97300</v>
      </c>
      <c r="G51" s="18" t="s">
        <v>29</v>
      </c>
      <c r="H51" s="25">
        <v>46023</v>
      </c>
      <c r="I51" s="17" t="s">
        <v>83</v>
      </c>
      <c r="J51" s="17" t="s">
        <v>92</v>
      </c>
      <c r="K51" s="17"/>
      <c r="L51" s="17"/>
      <c r="M51" s="17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</row>
    <row r="52" spans="2:27" ht="15.75" customHeight="1" x14ac:dyDescent="0.2">
      <c r="B52" s="17" t="s">
        <v>48</v>
      </c>
      <c r="C52" s="17" t="s">
        <v>89</v>
      </c>
      <c r="D52" s="17" t="s">
        <v>58</v>
      </c>
      <c r="E52" s="17">
        <v>12</v>
      </c>
      <c r="F52" s="33">
        <v>333600</v>
      </c>
      <c r="G52" s="18" t="s">
        <v>29</v>
      </c>
      <c r="H52" s="25">
        <v>46054</v>
      </c>
      <c r="I52" s="17" t="s">
        <v>83</v>
      </c>
      <c r="J52" s="17" t="s">
        <v>93</v>
      </c>
      <c r="K52" s="17"/>
      <c r="L52" s="17"/>
      <c r="M52" s="17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</row>
    <row r="53" spans="2:27" ht="15.75" customHeight="1" x14ac:dyDescent="0.2">
      <c r="B53" s="17" t="s">
        <v>48</v>
      </c>
      <c r="C53" s="17" t="s">
        <v>90</v>
      </c>
      <c r="D53" s="17" t="s">
        <v>58</v>
      </c>
      <c r="E53" s="17">
        <v>12</v>
      </c>
      <c r="F53" s="33">
        <v>139000</v>
      </c>
      <c r="G53" s="18" t="s">
        <v>29</v>
      </c>
      <c r="H53" s="25">
        <v>46023</v>
      </c>
      <c r="I53" s="17" t="s">
        <v>83</v>
      </c>
      <c r="J53" s="17" t="s">
        <v>94</v>
      </c>
      <c r="K53" s="17"/>
      <c r="L53" s="17"/>
      <c r="M53" s="17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</row>
    <row r="54" spans="2:27" ht="15.75" customHeight="1" x14ac:dyDescent="0.2">
      <c r="B54" s="52" t="s">
        <v>49</v>
      </c>
      <c r="C54" s="19"/>
      <c r="D54" s="19"/>
      <c r="E54" s="19"/>
      <c r="F54" s="36"/>
      <c r="G54" s="20"/>
      <c r="H54" s="19"/>
      <c r="I54" s="19"/>
      <c r="J54" s="19"/>
      <c r="K54" s="19"/>
      <c r="L54" s="65"/>
      <c r="M54" s="65"/>
      <c r="O54" s="66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</row>
    <row r="55" spans="2:27" ht="15.75" customHeight="1" x14ac:dyDescent="0.2">
      <c r="B55" s="17" t="s">
        <v>49</v>
      </c>
      <c r="C55" s="28" t="s">
        <v>121</v>
      </c>
      <c r="D55" s="17" t="s">
        <v>97</v>
      </c>
      <c r="E55" s="17">
        <v>1</v>
      </c>
      <c r="F55" s="33">
        <v>50000</v>
      </c>
      <c r="G55" s="18" t="s">
        <v>2</v>
      </c>
      <c r="H55" s="25">
        <v>45748</v>
      </c>
      <c r="I55" s="17" t="s">
        <v>51</v>
      </c>
      <c r="J55" s="17" t="s">
        <v>67</v>
      </c>
      <c r="K55" s="17"/>
      <c r="L55" s="17"/>
      <c r="M55" s="17"/>
      <c r="O55" s="60"/>
      <c r="P55" s="17"/>
      <c r="Q55" s="17"/>
      <c r="R55" s="57"/>
      <c r="S55" s="17"/>
      <c r="T55" s="17"/>
      <c r="U55" s="17"/>
      <c r="V55" s="17"/>
      <c r="W55" s="17"/>
      <c r="X55" s="17"/>
      <c r="Y55" s="17"/>
      <c r="Z55" s="17"/>
      <c r="AA55" s="17"/>
    </row>
    <row r="56" spans="2:27" ht="15.75" customHeight="1" x14ac:dyDescent="0.2">
      <c r="B56" s="52" t="s">
        <v>52</v>
      </c>
      <c r="C56" s="19"/>
      <c r="D56" s="19"/>
      <c r="E56" s="19"/>
      <c r="F56" s="36"/>
      <c r="G56" s="20"/>
      <c r="H56" s="19"/>
      <c r="I56" s="19"/>
      <c r="J56" s="19"/>
      <c r="K56" s="19"/>
      <c r="L56" s="65"/>
      <c r="M56" s="65"/>
      <c r="O56" s="66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</row>
    <row r="57" spans="2:27" ht="15.75" customHeight="1" x14ac:dyDescent="0.2">
      <c r="B57" s="17" t="s">
        <v>52</v>
      </c>
      <c r="C57" s="17" t="s">
        <v>122</v>
      </c>
      <c r="D57" s="17" t="s">
        <v>58</v>
      </c>
      <c r="E57" s="17">
        <v>12</v>
      </c>
      <c r="F57" s="33">
        <v>4010000</v>
      </c>
      <c r="G57" s="18" t="s">
        <v>2</v>
      </c>
      <c r="H57" s="26">
        <v>45839</v>
      </c>
      <c r="I57" s="17" t="s">
        <v>53</v>
      </c>
      <c r="J57" s="17" t="s">
        <v>67</v>
      </c>
      <c r="K57" s="17"/>
      <c r="L57" s="17"/>
      <c r="M57" s="17"/>
      <c r="O57" s="60"/>
      <c r="P57" s="17"/>
      <c r="Q57" s="17"/>
      <c r="R57" s="17"/>
      <c r="S57" s="17"/>
      <c r="T57" s="17"/>
      <c r="U57" s="58"/>
      <c r="V57" s="17"/>
      <c r="W57" s="17"/>
      <c r="X57" s="17"/>
      <c r="Y57" s="17"/>
      <c r="Z57" s="17"/>
      <c r="AA57" s="17"/>
    </row>
    <row r="58" spans="2:27" ht="15.75" customHeight="1" x14ac:dyDescent="0.2">
      <c r="B58" s="17" t="s">
        <v>52</v>
      </c>
      <c r="C58" s="17" t="s">
        <v>84</v>
      </c>
      <c r="D58" s="17" t="s">
        <v>97</v>
      </c>
      <c r="E58" s="17">
        <v>1</v>
      </c>
      <c r="F58" s="33">
        <v>15000</v>
      </c>
      <c r="G58" s="18" t="s">
        <v>2</v>
      </c>
      <c r="H58" s="25">
        <v>45717</v>
      </c>
      <c r="I58" s="17" t="s">
        <v>85</v>
      </c>
      <c r="J58" s="17" t="s">
        <v>67</v>
      </c>
      <c r="K58" s="17"/>
      <c r="L58" s="17"/>
      <c r="M58" s="17"/>
      <c r="O58" s="60"/>
      <c r="P58" s="17"/>
      <c r="Q58" s="5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2:27" ht="15.75" customHeight="1" x14ac:dyDescent="0.2">
      <c r="B59" s="52" t="s">
        <v>56</v>
      </c>
      <c r="C59" s="39"/>
      <c r="D59" s="39"/>
      <c r="E59" s="39"/>
      <c r="F59" s="39"/>
      <c r="G59" s="39"/>
      <c r="H59" s="39"/>
      <c r="I59" s="39"/>
      <c r="J59" s="39"/>
      <c r="K59" s="39"/>
      <c r="L59" s="63"/>
      <c r="M59" s="63"/>
      <c r="O59" s="66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</row>
    <row r="60" spans="2:27" ht="25.5" x14ac:dyDescent="0.2">
      <c r="B60" s="17" t="s">
        <v>56</v>
      </c>
      <c r="C60" s="17" t="s">
        <v>118</v>
      </c>
      <c r="D60" s="17" t="s">
        <v>97</v>
      </c>
      <c r="E60" s="48">
        <v>18</v>
      </c>
      <c r="F60" s="33">
        <v>121000</v>
      </c>
      <c r="G60" s="18" t="s">
        <v>2</v>
      </c>
      <c r="H60" s="26">
        <v>45992</v>
      </c>
      <c r="I60" s="17" t="s">
        <v>83</v>
      </c>
      <c r="J60" s="17" t="s">
        <v>67</v>
      </c>
      <c r="K60" s="17" t="s">
        <v>157</v>
      </c>
      <c r="L60" s="33">
        <f>-(44249.88)</f>
        <v>-44249.88</v>
      </c>
      <c r="M60" s="33">
        <f>SUM(F60,L60)</f>
        <v>76750.12</v>
      </c>
      <c r="O60" s="17"/>
      <c r="P60" s="17"/>
      <c r="Q60" s="17"/>
      <c r="R60" s="17"/>
      <c r="S60" s="17"/>
      <c r="T60" s="17"/>
      <c r="U60" s="17"/>
      <c r="V60" s="17"/>
      <c r="W60" s="60"/>
      <c r="X60" s="17"/>
      <c r="Y60" s="17"/>
      <c r="Z60" s="57"/>
      <c r="AA60" s="17"/>
    </row>
    <row r="61" spans="2:27" ht="15.75" customHeight="1" x14ac:dyDescent="0.2">
      <c r="B61" s="17" t="s">
        <v>56</v>
      </c>
      <c r="C61" s="17" t="s">
        <v>117</v>
      </c>
      <c r="D61" s="17" t="s">
        <v>97</v>
      </c>
      <c r="E61" s="17">
        <v>35</v>
      </c>
      <c r="F61" s="33">
        <v>300000</v>
      </c>
      <c r="G61" s="18" t="s">
        <v>2</v>
      </c>
      <c r="H61" s="25">
        <v>45962</v>
      </c>
      <c r="I61" s="17" t="s">
        <v>83</v>
      </c>
      <c r="J61" s="17" t="s">
        <v>67</v>
      </c>
      <c r="K61" s="17"/>
      <c r="L61" s="17"/>
      <c r="M61" s="17"/>
      <c r="O61" s="17"/>
      <c r="P61" s="17"/>
      <c r="Q61" s="17"/>
      <c r="R61" s="17"/>
      <c r="S61" s="17"/>
      <c r="T61" s="17"/>
      <c r="U61" s="60"/>
      <c r="V61" s="17"/>
      <c r="W61" s="17"/>
      <c r="X61" s="17"/>
      <c r="Y61" s="57"/>
      <c r="Z61" s="17"/>
      <c r="AA61" s="17"/>
    </row>
    <row r="62" spans="2:27" ht="15.75" customHeight="1" x14ac:dyDescent="0.2">
      <c r="B62" s="17" t="s">
        <v>56</v>
      </c>
      <c r="C62" s="48" t="s">
        <v>147</v>
      </c>
      <c r="D62" s="17" t="s">
        <v>141</v>
      </c>
      <c r="E62" s="17">
        <v>1</v>
      </c>
      <c r="F62" s="33">
        <v>200000</v>
      </c>
      <c r="G62" s="18" t="s">
        <v>2</v>
      </c>
      <c r="H62" s="25">
        <v>45962</v>
      </c>
      <c r="I62" s="17" t="s">
        <v>45</v>
      </c>
      <c r="J62" s="17" t="s">
        <v>67</v>
      </c>
      <c r="K62" s="17"/>
      <c r="L62" s="17"/>
      <c r="M62" s="17"/>
      <c r="O62" s="17"/>
      <c r="P62" s="17"/>
      <c r="Q62" s="17"/>
      <c r="R62" s="17"/>
      <c r="S62" s="17"/>
      <c r="T62" s="17"/>
      <c r="U62" s="60"/>
      <c r="V62" s="17"/>
      <c r="W62" s="17"/>
      <c r="X62" s="17"/>
      <c r="Y62" s="57"/>
      <c r="Z62" s="17"/>
      <c r="AA62" s="17"/>
    </row>
    <row r="63" spans="2:27" ht="15.75" customHeight="1" x14ac:dyDescent="0.2">
      <c r="B63" s="17" t="s">
        <v>56</v>
      </c>
      <c r="C63" s="48" t="s">
        <v>50</v>
      </c>
      <c r="D63" s="17" t="s">
        <v>97</v>
      </c>
      <c r="E63" s="17">
        <v>1</v>
      </c>
      <c r="F63" s="33">
        <v>50000</v>
      </c>
      <c r="G63" s="18" t="s">
        <v>2</v>
      </c>
      <c r="H63" s="25">
        <v>45809</v>
      </c>
      <c r="I63" s="17" t="s">
        <v>51</v>
      </c>
      <c r="J63" s="17" t="s">
        <v>96</v>
      </c>
      <c r="K63" s="17"/>
      <c r="L63" s="17"/>
      <c r="M63" s="17"/>
      <c r="O63" s="17"/>
      <c r="P63" s="17"/>
      <c r="Q63" s="60"/>
      <c r="R63" s="17"/>
      <c r="S63" s="17"/>
      <c r="T63" s="57"/>
      <c r="U63" s="17"/>
      <c r="V63" s="17"/>
      <c r="W63" s="17"/>
      <c r="X63" s="17"/>
      <c r="Y63" s="17"/>
      <c r="Z63" s="17"/>
      <c r="AA63" s="17"/>
    </row>
    <row r="64" spans="2:27" ht="15.75" customHeight="1" x14ac:dyDescent="0.2">
      <c r="B64" s="17" t="s">
        <v>56</v>
      </c>
      <c r="C64" s="49" t="s">
        <v>46</v>
      </c>
      <c r="D64" s="17" t="s">
        <v>97</v>
      </c>
      <c r="E64" s="17">
        <v>1</v>
      </c>
      <c r="F64" s="33">
        <v>10000</v>
      </c>
      <c r="G64" s="18" t="s">
        <v>2</v>
      </c>
      <c r="H64" s="25">
        <v>45717</v>
      </c>
      <c r="I64" s="17" t="s">
        <v>64</v>
      </c>
      <c r="J64" s="17" t="s">
        <v>96</v>
      </c>
      <c r="K64" s="17"/>
      <c r="L64" s="17"/>
      <c r="M64" s="17"/>
      <c r="O64" s="60"/>
      <c r="P64" s="17"/>
      <c r="Q64" s="5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2:27" ht="15.75" customHeight="1" x14ac:dyDescent="0.2">
      <c r="B65" s="53" t="s">
        <v>57</v>
      </c>
      <c r="C65" s="19"/>
      <c r="D65" s="19"/>
      <c r="E65" s="19"/>
      <c r="F65" s="36"/>
      <c r="G65" s="20"/>
      <c r="H65" s="19"/>
      <c r="I65" s="19"/>
      <c r="J65" s="19"/>
      <c r="K65" s="19"/>
      <c r="L65" s="65"/>
      <c r="M65" s="65"/>
      <c r="O65" s="66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8"/>
    </row>
    <row r="66" spans="2:27" ht="17.25" customHeight="1" x14ac:dyDescent="0.2">
      <c r="B66" s="17" t="s">
        <v>57</v>
      </c>
      <c r="C66" s="17" t="s">
        <v>113</v>
      </c>
      <c r="D66" s="17" t="s">
        <v>58</v>
      </c>
      <c r="E66" s="17">
        <v>12</v>
      </c>
      <c r="F66" s="33">
        <v>200800</v>
      </c>
      <c r="G66" s="17" t="s">
        <v>11</v>
      </c>
      <c r="H66" s="25">
        <v>45778</v>
      </c>
      <c r="I66" s="17" t="s">
        <v>65</v>
      </c>
      <c r="J66" s="17" t="s">
        <v>99</v>
      </c>
      <c r="K66" s="17"/>
      <c r="L66" s="17"/>
      <c r="M66" s="17"/>
      <c r="O66" s="17"/>
      <c r="P66" s="17"/>
      <c r="Q66" s="60"/>
      <c r="R66" s="17"/>
      <c r="S66" s="57"/>
      <c r="T66" s="17"/>
      <c r="U66" s="17"/>
      <c r="V66" s="17"/>
      <c r="W66" s="17"/>
      <c r="X66" s="17"/>
      <c r="Y66" s="17"/>
      <c r="Z66" s="17"/>
      <c r="AA66" s="17"/>
    </row>
    <row r="67" spans="2:27" ht="18" customHeight="1" x14ac:dyDescent="0.2">
      <c r="B67" s="17" t="s">
        <v>57</v>
      </c>
      <c r="C67" s="15" t="s">
        <v>104</v>
      </c>
      <c r="D67" s="17" t="s">
        <v>58</v>
      </c>
      <c r="E67" s="17">
        <v>12</v>
      </c>
      <c r="F67" s="33">
        <v>77000</v>
      </c>
      <c r="G67" s="17" t="s">
        <v>29</v>
      </c>
      <c r="H67" s="25">
        <v>47058</v>
      </c>
      <c r="I67" s="17" t="s">
        <v>107</v>
      </c>
      <c r="J67" s="17" t="s">
        <v>106</v>
      </c>
      <c r="K67" s="17"/>
      <c r="L67" s="17"/>
      <c r="M67" s="17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</row>
    <row r="68" spans="2:27" ht="15.75" customHeight="1" x14ac:dyDescent="0.2">
      <c r="B68" s="17" t="s">
        <v>57</v>
      </c>
      <c r="C68" s="17" t="s">
        <v>105</v>
      </c>
      <c r="D68" s="17" t="s">
        <v>58</v>
      </c>
      <c r="E68" s="17">
        <v>12</v>
      </c>
      <c r="F68" s="34">
        <v>96000</v>
      </c>
      <c r="G68" s="17" t="s">
        <v>29</v>
      </c>
      <c r="H68" s="25">
        <v>47392</v>
      </c>
      <c r="I68" s="17" t="s">
        <v>61</v>
      </c>
      <c r="J68" s="17" t="s">
        <v>108</v>
      </c>
      <c r="K68" s="17"/>
      <c r="L68" s="17"/>
      <c r="M68" s="17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</row>
    <row r="69" spans="2:27" ht="15.75" customHeight="1" x14ac:dyDescent="0.2">
      <c r="B69" s="17" t="s">
        <v>57</v>
      </c>
      <c r="C69" s="17" t="s">
        <v>100</v>
      </c>
      <c r="D69" s="17" t="s">
        <v>58</v>
      </c>
      <c r="E69" s="17">
        <v>12</v>
      </c>
      <c r="F69" s="33">
        <v>85000</v>
      </c>
      <c r="G69" s="17" t="s">
        <v>29</v>
      </c>
      <c r="H69" s="25">
        <v>47331</v>
      </c>
      <c r="I69" s="17" t="s">
        <v>61</v>
      </c>
      <c r="J69" s="17" t="s">
        <v>99</v>
      </c>
      <c r="K69" s="17"/>
      <c r="L69" s="17"/>
      <c r="M69" s="17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</row>
    <row r="70" spans="2:27" ht="15.75" customHeight="1" x14ac:dyDescent="0.2">
      <c r="B70" s="17" t="s">
        <v>57</v>
      </c>
      <c r="C70" s="17" t="s">
        <v>101</v>
      </c>
      <c r="D70" s="17" t="s">
        <v>58</v>
      </c>
      <c r="E70" s="17">
        <v>12</v>
      </c>
      <c r="F70" s="33">
        <v>63800</v>
      </c>
      <c r="G70" s="17" t="s">
        <v>29</v>
      </c>
      <c r="H70" s="25">
        <v>46419</v>
      </c>
      <c r="I70" s="17" t="s">
        <v>107</v>
      </c>
      <c r="J70" s="17" t="s">
        <v>108</v>
      </c>
      <c r="K70" s="17"/>
      <c r="L70" s="17"/>
      <c r="M70" s="17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</row>
    <row r="71" spans="2:27" ht="15.75" customHeight="1" x14ac:dyDescent="0.2">
      <c r="B71" s="17" t="s">
        <v>57</v>
      </c>
      <c r="C71" s="17" t="s">
        <v>109</v>
      </c>
      <c r="D71" s="17" t="s">
        <v>58</v>
      </c>
      <c r="E71" s="17">
        <v>12</v>
      </c>
      <c r="F71" s="33">
        <v>7000</v>
      </c>
      <c r="G71" s="17" t="s">
        <v>29</v>
      </c>
      <c r="H71" s="25">
        <v>46327</v>
      </c>
      <c r="I71" s="17" t="s">
        <v>64</v>
      </c>
      <c r="J71" s="17" t="s">
        <v>110</v>
      </c>
      <c r="K71" s="17"/>
      <c r="L71" s="17"/>
      <c r="M71" s="17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</row>
    <row r="72" spans="2:27" ht="15.75" customHeight="1" x14ac:dyDescent="0.2">
      <c r="B72" s="17" t="s">
        <v>57</v>
      </c>
      <c r="C72" s="17" t="s">
        <v>114</v>
      </c>
      <c r="D72" s="17" t="s">
        <v>58</v>
      </c>
      <c r="E72" s="17">
        <v>12</v>
      </c>
      <c r="F72" s="33">
        <v>30000</v>
      </c>
      <c r="G72" s="17" t="s">
        <v>11</v>
      </c>
      <c r="H72" s="25">
        <v>45962</v>
      </c>
      <c r="I72" s="17" t="s">
        <v>61</v>
      </c>
      <c r="J72" s="17" t="s">
        <v>110</v>
      </c>
      <c r="K72" s="17"/>
      <c r="L72" s="17"/>
      <c r="M72" s="17"/>
      <c r="O72" s="17"/>
      <c r="P72" s="17"/>
      <c r="Q72" s="17"/>
      <c r="R72" s="17"/>
      <c r="S72" s="17"/>
      <c r="T72" s="17"/>
      <c r="U72" s="17"/>
      <c r="V72" s="17"/>
      <c r="W72" s="60"/>
      <c r="X72" s="17"/>
      <c r="Y72" s="57"/>
      <c r="Z72" s="17"/>
      <c r="AA72" s="17"/>
    </row>
    <row r="73" spans="2:27" ht="15.75" customHeight="1" x14ac:dyDescent="0.2">
      <c r="B73" s="17" t="s">
        <v>57</v>
      </c>
      <c r="C73" s="17" t="s">
        <v>102</v>
      </c>
      <c r="D73" s="17" t="s">
        <v>58</v>
      </c>
      <c r="E73" s="17">
        <v>12</v>
      </c>
      <c r="F73" s="33">
        <v>116400</v>
      </c>
      <c r="G73" s="17" t="s">
        <v>11</v>
      </c>
      <c r="H73" s="25">
        <v>45778</v>
      </c>
      <c r="I73" s="17" t="s">
        <v>63</v>
      </c>
      <c r="J73" s="17" t="s">
        <v>110</v>
      </c>
      <c r="K73" s="17"/>
      <c r="L73" s="17"/>
      <c r="M73" s="17"/>
      <c r="O73" s="17"/>
      <c r="P73" s="17"/>
      <c r="Q73" s="60"/>
      <c r="R73" s="17"/>
      <c r="S73" s="57"/>
      <c r="T73" s="17"/>
      <c r="U73" s="17"/>
      <c r="V73" s="17"/>
      <c r="W73" s="17"/>
      <c r="X73" s="17"/>
      <c r="Y73" s="17"/>
      <c r="Z73" s="17"/>
      <c r="AA73" s="17"/>
    </row>
    <row r="74" spans="2:27" ht="15.75" customHeight="1" x14ac:dyDescent="0.2">
      <c r="B74" s="17" t="s">
        <v>57</v>
      </c>
      <c r="C74" s="17" t="s">
        <v>103</v>
      </c>
      <c r="D74" s="17" t="s">
        <v>58</v>
      </c>
      <c r="E74" s="17">
        <v>12</v>
      </c>
      <c r="F74" s="33">
        <v>388000</v>
      </c>
      <c r="G74" s="17" t="s">
        <v>11</v>
      </c>
      <c r="H74" s="25">
        <v>45839</v>
      </c>
      <c r="I74" s="17" t="s">
        <v>65</v>
      </c>
      <c r="J74" s="17" t="s">
        <v>110</v>
      </c>
      <c r="K74" s="17"/>
      <c r="L74" s="17"/>
      <c r="M74" s="17"/>
      <c r="O74" s="17"/>
      <c r="P74" s="17"/>
      <c r="Q74" s="17"/>
      <c r="R74" s="17"/>
      <c r="S74" s="60"/>
      <c r="T74" s="17"/>
      <c r="U74" s="57"/>
      <c r="V74" s="17"/>
      <c r="W74" s="17"/>
      <c r="X74" s="17"/>
      <c r="Y74" s="17"/>
      <c r="Z74" s="17"/>
      <c r="AA74" s="17"/>
    </row>
    <row r="75" spans="2:27" ht="15.75" customHeight="1" x14ac:dyDescent="0.2">
      <c r="B75" s="17" t="s">
        <v>57</v>
      </c>
      <c r="C75" s="17" t="s">
        <v>33</v>
      </c>
      <c r="D75" s="17" t="s">
        <v>58</v>
      </c>
      <c r="E75" s="17">
        <v>12</v>
      </c>
      <c r="F75" s="33">
        <v>28000</v>
      </c>
      <c r="G75" s="17" t="s">
        <v>29</v>
      </c>
      <c r="H75" s="25">
        <v>46023</v>
      </c>
      <c r="I75" s="17" t="s">
        <v>61</v>
      </c>
      <c r="J75" s="17" t="s">
        <v>110</v>
      </c>
      <c r="K75" s="17"/>
      <c r="L75" s="17"/>
      <c r="M75" s="17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</row>
    <row r="76" spans="2:27" ht="15.75" customHeight="1" x14ac:dyDescent="0.2">
      <c r="B76" s="17" t="s">
        <v>57</v>
      </c>
      <c r="C76" s="17" t="s">
        <v>119</v>
      </c>
      <c r="D76" s="17" t="s">
        <v>58</v>
      </c>
      <c r="E76" s="17">
        <v>12</v>
      </c>
      <c r="F76" s="33">
        <v>5000</v>
      </c>
      <c r="G76" s="17" t="s">
        <v>29</v>
      </c>
      <c r="H76" s="25">
        <v>46023</v>
      </c>
      <c r="I76" s="17" t="s">
        <v>71</v>
      </c>
      <c r="J76" s="17" t="s">
        <v>110</v>
      </c>
      <c r="K76" s="17"/>
      <c r="L76" s="17"/>
      <c r="M76" s="17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</row>
    <row r="77" spans="2:27" ht="15.75" customHeight="1" x14ac:dyDescent="0.2">
      <c r="B77" s="17" t="s">
        <v>57</v>
      </c>
      <c r="C77" s="49" t="s">
        <v>116</v>
      </c>
      <c r="D77" s="17" t="s">
        <v>58</v>
      </c>
      <c r="E77" s="17">
        <v>6</v>
      </c>
      <c r="F77" s="34">
        <v>10000</v>
      </c>
      <c r="G77" s="18" t="s">
        <v>2</v>
      </c>
      <c r="H77" s="25">
        <v>45778</v>
      </c>
      <c r="I77" s="17" t="s">
        <v>83</v>
      </c>
      <c r="J77" s="17" t="s">
        <v>67</v>
      </c>
      <c r="K77" s="17"/>
      <c r="L77" s="17"/>
      <c r="M77" s="17"/>
      <c r="O77" s="60"/>
      <c r="P77" s="17"/>
      <c r="Q77" s="17"/>
      <c r="R77" s="17"/>
      <c r="S77" s="57"/>
      <c r="T77" s="17"/>
      <c r="U77" s="17"/>
      <c r="V77" s="17"/>
      <c r="W77" s="17"/>
      <c r="X77" s="17"/>
      <c r="Y77" s="17"/>
      <c r="Z77" s="17"/>
      <c r="AA77" s="17"/>
    </row>
    <row r="78" spans="2:27" ht="15.75" customHeight="1" x14ac:dyDescent="0.2">
      <c r="B78" s="17" t="s">
        <v>57</v>
      </c>
      <c r="C78" s="48" t="s">
        <v>86</v>
      </c>
      <c r="D78" s="17" t="s">
        <v>97</v>
      </c>
      <c r="E78" s="17">
        <v>1</v>
      </c>
      <c r="F78" s="34">
        <v>185000</v>
      </c>
      <c r="G78" s="18" t="s">
        <v>2</v>
      </c>
      <c r="H78" s="25">
        <v>45809</v>
      </c>
      <c r="I78" s="17" t="s">
        <v>45</v>
      </c>
      <c r="J78" s="17" t="s">
        <v>67</v>
      </c>
      <c r="K78" s="17"/>
      <c r="L78" s="17"/>
      <c r="M78" s="17"/>
      <c r="O78" s="17"/>
      <c r="P78" s="60"/>
      <c r="Q78" s="17"/>
      <c r="R78" s="17"/>
      <c r="S78" s="17"/>
      <c r="T78" s="57"/>
      <c r="U78" s="17"/>
      <c r="V78" s="17"/>
      <c r="W78" s="17"/>
      <c r="X78" s="17"/>
      <c r="Y78" s="17"/>
      <c r="Z78" s="17"/>
      <c r="AA78" s="17"/>
    </row>
    <row r="79" spans="2:27" ht="15.75" customHeight="1" x14ac:dyDescent="0.2">
      <c r="B79" s="17" t="s">
        <v>57</v>
      </c>
      <c r="C79" s="49" t="s">
        <v>46</v>
      </c>
      <c r="D79" s="17" t="s">
        <v>97</v>
      </c>
      <c r="E79" s="17">
        <v>4</v>
      </c>
      <c r="F79" s="33">
        <v>10000</v>
      </c>
      <c r="G79" s="18" t="s">
        <v>2</v>
      </c>
      <c r="H79" s="25">
        <v>45748</v>
      </c>
      <c r="I79" s="17" t="s">
        <v>47</v>
      </c>
      <c r="J79" s="17" t="s">
        <v>67</v>
      </c>
      <c r="K79" s="17"/>
      <c r="L79" s="17"/>
      <c r="M79" s="17"/>
      <c r="O79" s="60"/>
      <c r="P79" s="17"/>
      <c r="Q79" s="17"/>
      <c r="R79" s="57"/>
      <c r="S79" s="17"/>
      <c r="T79" s="17"/>
      <c r="U79" s="17"/>
      <c r="V79" s="17"/>
      <c r="W79" s="17"/>
      <c r="X79" s="17"/>
      <c r="Y79" s="17"/>
      <c r="Z79" s="17"/>
      <c r="AA79" s="17"/>
    </row>
    <row r="80" spans="2:27" ht="15.75" customHeight="1" x14ac:dyDescent="0.2">
      <c r="B80" s="17" t="s">
        <v>57</v>
      </c>
      <c r="C80" s="49" t="s">
        <v>95</v>
      </c>
      <c r="D80" s="17" t="s">
        <v>97</v>
      </c>
      <c r="E80" s="17">
        <v>1</v>
      </c>
      <c r="F80" s="33">
        <v>20000</v>
      </c>
      <c r="G80" s="18" t="s">
        <v>2</v>
      </c>
      <c r="H80" s="25">
        <v>45778</v>
      </c>
      <c r="I80" s="17" t="s">
        <v>98</v>
      </c>
      <c r="J80" s="17" t="s">
        <v>96</v>
      </c>
      <c r="K80" s="17"/>
      <c r="L80" s="17"/>
      <c r="M80" s="17"/>
      <c r="O80" s="17"/>
      <c r="P80" s="17"/>
      <c r="Q80" s="60"/>
      <c r="R80" s="17"/>
      <c r="S80" s="57"/>
      <c r="T80" s="17"/>
      <c r="U80" s="17"/>
      <c r="V80" s="17"/>
      <c r="W80" s="17"/>
      <c r="X80" s="17"/>
      <c r="Y80" s="17"/>
      <c r="Z80" s="17"/>
      <c r="AA80" s="17"/>
    </row>
    <row r="81" spans="2:27" ht="15.75" customHeight="1" x14ac:dyDescent="0.2">
      <c r="B81" s="17" t="s">
        <v>57</v>
      </c>
      <c r="C81" s="49" t="s">
        <v>115</v>
      </c>
      <c r="D81" s="17" t="s">
        <v>97</v>
      </c>
      <c r="E81" s="17">
        <v>1</v>
      </c>
      <c r="F81" s="33">
        <v>3000</v>
      </c>
      <c r="G81" s="18" t="s">
        <v>2</v>
      </c>
      <c r="H81" s="25">
        <v>45839</v>
      </c>
      <c r="I81" s="17" t="s">
        <v>61</v>
      </c>
      <c r="J81" s="17" t="s">
        <v>96</v>
      </c>
      <c r="K81" s="17"/>
      <c r="L81" s="17"/>
      <c r="M81" s="17"/>
      <c r="O81" s="17"/>
      <c r="P81" s="17"/>
      <c r="Q81" s="17"/>
      <c r="R81" s="60"/>
      <c r="S81" s="17"/>
      <c r="T81" s="17"/>
      <c r="U81" s="57"/>
      <c r="V81" s="17"/>
      <c r="W81" s="17"/>
      <c r="X81" s="17"/>
      <c r="Y81" s="17"/>
      <c r="Z81" s="17"/>
      <c r="AA81" s="17"/>
    </row>
    <row r="82" spans="2:27" ht="15.75" customHeight="1" x14ac:dyDescent="0.2">
      <c r="B82" s="84" t="s">
        <v>145</v>
      </c>
      <c r="C82" s="85"/>
      <c r="D82" s="85"/>
      <c r="E82" s="86"/>
      <c r="F82" s="56">
        <f>SUM(F10:F81)</f>
        <v>11862610</v>
      </c>
      <c r="G82" s="55"/>
      <c r="H82" s="55"/>
      <c r="I82" s="55"/>
      <c r="J82" s="55"/>
      <c r="K82" s="55"/>
      <c r="L82" s="55"/>
      <c r="M82" s="55"/>
    </row>
    <row r="84" spans="2:27" ht="15.75" customHeight="1" x14ac:dyDescent="0.2">
      <c r="O84" s="61"/>
      <c r="P84" s="82" t="s">
        <v>150</v>
      </c>
      <c r="Q84" s="82"/>
      <c r="R84" s="82"/>
      <c r="S84" s="82"/>
    </row>
    <row r="85" spans="2:27" ht="15.75" customHeight="1" x14ac:dyDescent="0.2">
      <c r="O85" s="57"/>
      <c r="P85" s="83" t="s">
        <v>151</v>
      </c>
      <c r="Q85" s="82"/>
      <c r="R85" s="82"/>
    </row>
  </sheetData>
  <mergeCells count="49">
    <mergeCell ref="W7:W8"/>
    <mergeCell ref="I7:I8"/>
    <mergeCell ref="E7:E8"/>
    <mergeCell ref="L7:L8"/>
    <mergeCell ref="P84:S84"/>
    <mergeCell ref="P85:R85"/>
    <mergeCell ref="B82:E82"/>
    <mergeCell ref="O9:AA9"/>
    <mergeCell ref="O21:AA21"/>
    <mergeCell ref="O7:O8"/>
    <mergeCell ref="P7:P8"/>
    <mergeCell ref="Q7:Q8"/>
    <mergeCell ref="R7:R8"/>
    <mergeCell ref="S7:S8"/>
    <mergeCell ref="T7:T8"/>
    <mergeCell ref="U7:U8"/>
    <mergeCell ref="V7:V8"/>
    <mergeCell ref="Z7:Z8"/>
    <mergeCell ref="M7:M8"/>
    <mergeCell ref="O59:AA59"/>
    <mergeCell ref="B2:K2"/>
    <mergeCell ref="B4:C4"/>
    <mergeCell ref="K7:K8"/>
    <mergeCell ref="J7:J8"/>
    <mergeCell ref="B5:C5"/>
    <mergeCell ref="E4:H4"/>
    <mergeCell ref="E5:H5"/>
    <mergeCell ref="G7:G8"/>
    <mergeCell ref="H7:H8"/>
    <mergeCell ref="B7:B8"/>
    <mergeCell ref="C7:C8"/>
    <mergeCell ref="D7:D8"/>
    <mergeCell ref="F7:F8"/>
    <mergeCell ref="O65:AA65"/>
    <mergeCell ref="O2:AA2"/>
    <mergeCell ref="O45:AA45"/>
    <mergeCell ref="O47:AA47"/>
    <mergeCell ref="O49:AA49"/>
    <mergeCell ref="O54:AA54"/>
    <mergeCell ref="O56:AA56"/>
    <mergeCell ref="O24:AA24"/>
    <mergeCell ref="O30:AA30"/>
    <mergeCell ref="O35:AA35"/>
    <mergeCell ref="O38:AA38"/>
    <mergeCell ref="O42:AA42"/>
    <mergeCell ref="AA7:AA8"/>
    <mergeCell ref="O14:AA14"/>
    <mergeCell ref="X7:X8"/>
    <mergeCell ref="Y7:Y8"/>
  </mergeCells>
  <phoneticPr fontId="10" type="noConversion"/>
  <pageMargins left="0.51181102362204722" right="0.51181102362204722" top="0.78740157480314965" bottom="0.78740157480314965" header="0.31496062992125984" footer="0.31496062992125984"/>
  <pageSetup scale="65" fitToWidth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51" yWindow="405" count="1">
        <x14:dataValidation type="list" allowBlank="1" showErrorMessage="1" prompt="FAVOR ESCOLHER UMA DAS OPÇÕES DISPONÍVEIS" xr:uid="{C6504D95-DB76-46F5-A9A3-C7ABD488DD0D}">
          <x14:formula1>
            <xm:f>Listas!$A$2:$A$4</xm:f>
          </x14:formula1>
          <xm:sqref>G15:G20 G22:G23 G25:G29 G31:G34 G36:G37 G39:G41 G10:G13 G43:G81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24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29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6" t="str">
        <f>IFERROR(IF(INDEX(#REF!,MATCH(LEFT('PCA Consolidado'!#REF!,6),#REF!,0))&lt;&gt;"",INDEX(#REF!,MATCH(LEFT('PCA Consolidado'!#REF!,6),#REF!,0)),""),"")</f>
        <v/>
      </c>
    </row>
    <row r="2" spans="1:1" x14ac:dyDescent="0.2">
      <c r="A2" s="16" t="str">
        <f>IFERROR(IF(INDEX(#REF!,MATCH(LEFT('PCA Consolidado'!#REF!,6),#REF!,0))&lt;&gt;"",INDEX(#REF!,MATCH(LEFT('PCA Consolidado'!#REF!,6),#REF!,0)),""),"")</f>
        <v/>
      </c>
    </row>
    <row r="3" spans="1:1" x14ac:dyDescent="0.2">
      <c r="A3" s="16" t="str">
        <f>IFERROR(IF(INDEX(#REF!,MATCH(LEFT('PCA Consolidado'!#REF!,6),#REF!,0))&lt;&gt;"",INDEX(#REF!,MATCH(LEFT('PCA Consolidado'!#REF!,6),#REF!,0)),""),"")</f>
        <v/>
      </c>
    </row>
    <row r="4" spans="1:1" x14ac:dyDescent="0.2">
      <c r="A4" s="16" t="str">
        <f>IFERROR(IF(INDEX(#REF!,MATCH(LEFT('PCA Consolidado'!#REF!,6),#REF!,0))&lt;&gt;"",INDEX(#REF!,MATCH(LEFT('PCA Consolidado'!#REF!,6),#REF!,0)),""),"")</f>
        <v/>
      </c>
    </row>
    <row r="5" spans="1:1" x14ac:dyDescent="0.2">
      <c r="A5" s="16" t="str">
        <f>IFERROR(IF(INDEX(#REF!,MATCH(LEFT('PCA Consolidado'!#REF!,6),#REF!,0))&lt;&gt;"",INDEX(#REF!,MATCH(LEFT('PCA Consolidado'!#REF!,6),#REF!,0)),""),"")</f>
        <v/>
      </c>
    </row>
    <row r="6" spans="1:1" x14ac:dyDescent="0.2">
      <c r="A6" s="16" t="str">
        <f>IFERROR(IF(INDEX(#REF!,MATCH(LEFT('PCA Consolidado'!#REF!,6),#REF!,0))&lt;&gt;"",INDEX(#REF!,MATCH(LEFT('PCA Consolidado'!#REF!,6),#REF!,0)),""),"")</f>
        <v/>
      </c>
    </row>
    <row r="7" spans="1:1" x14ac:dyDescent="0.2">
      <c r="A7" s="16" t="str">
        <f>IFERROR(IF(INDEX(#REF!,MATCH(LEFT('PCA Consolidado'!#REF!,6),#REF!,0))&lt;&gt;"",INDEX(#REF!,MATCH(LEFT('PCA Consolidado'!#REF!,6),#REF!,0)),""),"")</f>
        <v/>
      </c>
    </row>
    <row r="8" spans="1:1" x14ac:dyDescent="0.2">
      <c r="A8" s="16" t="str">
        <f>IFERROR(IF(INDEX(#REF!,MATCH(LEFT('PCA Consolidado'!#REF!,6),#REF!,0))&lt;&gt;"",INDEX(#REF!,MATCH(LEFT('PCA Consolidado'!#REF!,6),#REF!,0)),""),"")</f>
        <v/>
      </c>
    </row>
    <row r="9" spans="1:1" x14ac:dyDescent="0.2">
      <c r="A9" s="16" t="str">
        <f>IFERROR(IF(INDEX(#REF!,MATCH(LEFT('PCA Consolidado'!#REF!,6),#REF!,0))&lt;&gt;"",INDEX(#REF!,MATCH(LEFT('PCA Consolidado'!#REF!,6),#REF!,0)),""),"")</f>
        <v/>
      </c>
    </row>
    <row r="10" spans="1:1" x14ac:dyDescent="0.2">
      <c r="A10" s="16" t="str">
        <f>IFERROR(IF(INDEX(#REF!,MATCH(LEFT('PCA Consolidado'!#REF!,6),#REF!,0))&lt;&gt;"",INDEX(#REF!,MATCH(LEFT('PCA Consolidado'!#REF!,6),#REF!,0)),""),"")</f>
        <v/>
      </c>
    </row>
    <row r="11" spans="1:1" x14ac:dyDescent="0.2">
      <c r="A11" s="16" t="str">
        <f>IFERROR(IF(INDEX(#REF!,MATCH(LEFT('PCA Consolidado'!#REF!,6),#REF!,0))&lt;&gt;"",INDEX(#REF!,MATCH(LEFT('PCA Consolidado'!#REF!,6),#REF!,0)),""),"")</f>
        <v/>
      </c>
    </row>
    <row r="12" spans="1:1" x14ac:dyDescent="0.2">
      <c r="A12" s="16" t="str">
        <f>IFERROR(IF(INDEX(#REF!,MATCH(LEFT('PCA Consolidado'!#REF!,6),#REF!,0))&lt;&gt;"",INDEX(#REF!,MATCH(LEFT('PCA Consolidado'!#REF!,6),#REF!,0)),""),"")</f>
        <v/>
      </c>
    </row>
    <row r="13" spans="1:1" x14ac:dyDescent="0.2">
      <c r="A13" s="16" t="str">
        <f>IFERROR(IF(INDEX(#REF!,MATCH(LEFT('PCA Consolidado'!#REF!,6),#REF!,0))&lt;&gt;"",INDEX(#REF!,MATCH(LEFT('PCA Consolidado'!#REF!,6),#REF!,0)),""),"")</f>
        <v/>
      </c>
    </row>
    <row r="14" spans="1:1" x14ac:dyDescent="0.2">
      <c r="A14" s="16" t="str">
        <f>IFERROR(IF(INDEX(#REF!,MATCH(LEFT('PCA Consolidado'!#REF!,6),#REF!,0))&lt;&gt;"",INDEX(#REF!,MATCH(LEFT('PCA Consolidado'!#REF!,6),#REF!,0)),""),"")</f>
        <v/>
      </c>
    </row>
    <row r="15" spans="1:1" x14ac:dyDescent="0.2">
      <c r="A15" s="16" t="str">
        <f>IFERROR(IF(INDEX(#REF!,MATCH(LEFT('PCA Consolidado'!#REF!,6),#REF!,0))&lt;&gt;"",INDEX(#REF!,MATCH(LEFT('PCA Consolidado'!#REF!,6),#REF!,0)),""),"")</f>
        <v/>
      </c>
    </row>
    <row r="16" spans="1:1" x14ac:dyDescent="0.2">
      <c r="A16" s="16" t="str">
        <f>IFERROR(IF(INDEX(#REF!,MATCH(LEFT('PCA Consolidado'!#REF!,6),#REF!,0))&lt;&gt;"",INDEX(#REF!,MATCH(LEFT('PCA Consolidado'!#REF!,6),#REF!,0)),""),"")</f>
        <v/>
      </c>
    </row>
    <row r="17" spans="1:1" x14ac:dyDescent="0.2">
      <c r="A17" s="16" t="str">
        <f>IFERROR(IF(INDEX(#REF!,MATCH(LEFT('PCA Consolidado'!#REF!,6),#REF!,0))&lt;&gt;"",INDEX(#REF!,MATCH(LEFT('PCA Consolidado'!#REF!,6),#REF!,0)),""),"")</f>
        <v/>
      </c>
    </row>
    <row r="18" spans="1:1" x14ac:dyDescent="0.2">
      <c r="A18" s="16" t="str">
        <f>IFERROR(IF(INDEX(#REF!,MATCH(LEFT('PCA Consolidado'!#REF!,6),#REF!,0))&lt;&gt;"",INDEX(#REF!,MATCH(LEFT('PCA Consolidado'!#REF!,6),#REF!,0)),""),"")</f>
        <v/>
      </c>
    </row>
    <row r="19" spans="1:1" x14ac:dyDescent="0.2">
      <c r="A19" s="16" t="str">
        <f>IFERROR(IF(INDEX(#REF!,MATCH(LEFT('PCA Consolidado'!#REF!,6),#REF!,0))&lt;&gt;"",INDEX(#REF!,MATCH(LEFT('PCA Consolidado'!#REF!,6),#REF!,0)),""),"")</f>
        <v/>
      </c>
    </row>
    <row r="20" spans="1:1" x14ac:dyDescent="0.2">
      <c r="A20" s="16" t="str">
        <f>IFERROR(IF(INDEX(#REF!,MATCH(LEFT('PCA Consolidado'!#REF!,6),#REF!,0))&lt;&gt;"",INDEX(#REF!,MATCH(LEFT('PCA Consolidado'!#REF!,6),#REF!,0)),""),"")</f>
        <v/>
      </c>
    </row>
    <row r="21" spans="1:1" x14ac:dyDescent="0.2">
      <c r="A21" s="16" t="str">
        <f>IFERROR(IF(INDEX(#REF!,MATCH(LEFT('PCA Consolidado'!#REF!,6),#REF!,0))&lt;&gt;"",INDEX(#REF!,MATCH(LEFT('PCA Consolidado'!#REF!,6),#REF!,0)),""),"")</f>
        <v/>
      </c>
    </row>
    <row r="22" spans="1:1" x14ac:dyDescent="0.2">
      <c r="A22" s="16" t="str">
        <f>IFERROR(IF(INDEX(#REF!,MATCH(LEFT('PCA Consolidado'!#REF!,6),#REF!,0))&lt;&gt;"",INDEX(#REF!,MATCH(LEFT('PCA Consolidado'!#REF!,6),#REF!,0)),""),"")</f>
        <v/>
      </c>
    </row>
    <row r="23" spans="1:1" x14ac:dyDescent="0.2">
      <c r="A23" s="16" t="str">
        <f>IFERROR(IF(INDEX(#REF!,MATCH(LEFT('PCA Consolidado'!#REF!,6),#REF!,0))&lt;&gt;"",INDEX(#REF!,MATCH(LEFT('PCA Consolidado'!#REF!,6),#REF!,0)),""),"")</f>
        <v/>
      </c>
    </row>
    <row r="24" spans="1:1" x14ac:dyDescent="0.2">
      <c r="A24" s="16" t="str">
        <f>IFERROR(IF(INDEX(#REF!,MATCH(LEFT('PCA Consolidado'!#REF!,6),#REF!,0))&lt;&gt;"",INDEX(#REF!,MATCH(LEFT('PCA Consolidado'!#REF!,6),#REF!,0)),""),"")</f>
        <v/>
      </c>
    </row>
    <row r="25" spans="1:1" x14ac:dyDescent="0.2">
      <c r="A25" s="16" t="str">
        <f>IFERROR(IF(INDEX(#REF!,MATCH(LEFT('PCA Consolidado'!#REF!,6),#REF!,0))&lt;&gt;"",INDEX(#REF!,MATCH(LEFT('PCA Consolidado'!#REF!,6),#REF!,0)),""),"")</f>
        <v/>
      </c>
    </row>
    <row r="26" spans="1:1" x14ac:dyDescent="0.2">
      <c r="A26" s="16" t="str">
        <f>IFERROR(IF(INDEX(#REF!,MATCH(LEFT('PCA Consolidado'!#REF!,6),#REF!,0))&lt;&gt;"",INDEX(#REF!,MATCH(LEFT('PCA Consolidado'!#REF!,6),#REF!,0)),""),"")</f>
        <v/>
      </c>
    </row>
    <row r="27" spans="1:1" x14ac:dyDescent="0.2">
      <c r="A27" s="16" t="str">
        <f>IFERROR(IF(INDEX(#REF!,MATCH(LEFT('PCA Consolidado'!#REF!,6),#REF!,0))&lt;&gt;"",INDEX(#REF!,MATCH(LEFT('PCA Consolidado'!#REF!,6),#REF!,0)),""),"")</f>
        <v/>
      </c>
    </row>
    <row r="28" spans="1:1" x14ac:dyDescent="0.2">
      <c r="A28" s="16" t="str">
        <f>IFERROR(IF(INDEX(#REF!,MATCH(LEFT('PCA Consolidado'!#REF!,6),#REF!,0))&lt;&gt;"",INDEX(#REF!,MATCH(LEFT('PCA Consolidado'!#REF!,6),#REF!,0)),""),"")</f>
        <v/>
      </c>
    </row>
    <row r="29" spans="1:1" x14ac:dyDescent="0.2">
      <c r="A29" s="16" t="str">
        <f>IFERROR(IF(INDEX(#REF!,MATCH(LEFT('PCA Consolidado'!#REF!,6),#REF!,0))&lt;&gt;"",INDEX(#REF!,MATCH(LEFT('PCA Consolidado'!#REF!,6),#REF!,0)),""),"")</f>
        <v/>
      </c>
    </row>
    <row r="30" spans="1:1" x14ac:dyDescent="0.2">
      <c r="A30" s="16" t="str">
        <f>IFERROR(IF(INDEX(#REF!,MATCH(LEFT('PCA Consolidado'!#REF!,6),#REF!,0))&lt;&gt;"",INDEX(#REF!,MATCH(LEFT('PCA Consolidado'!#REF!,6),#REF!,0)),""),"")</f>
        <v/>
      </c>
    </row>
    <row r="31" spans="1:1" x14ac:dyDescent="0.2">
      <c r="A31" s="16" t="str">
        <f>IFERROR(IF(INDEX(#REF!,MATCH(LEFT('PCA Consolidado'!#REF!,6),#REF!,0))&lt;&gt;"",INDEX(#REF!,MATCH(LEFT('PCA Consolidado'!#REF!,6),#REF!,0)),""),"")</f>
        <v/>
      </c>
    </row>
    <row r="32" spans="1:1" x14ac:dyDescent="0.2">
      <c r="A32" s="16" t="str">
        <f>IFERROR(IF(INDEX(#REF!,MATCH(LEFT('PCA Consolidado'!#REF!,6),#REF!,0))&lt;&gt;"",INDEX(#REF!,MATCH(LEFT('PCA Consolidado'!#REF!,6),#REF!,0)),""),"")</f>
        <v/>
      </c>
    </row>
    <row r="33" spans="1:1" x14ac:dyDescent="0.2">
      <c r="A33" s="16" t="str">
        <f>IFERROR(IF(INDEX(#REF!,MATCH(LEFT('PCA Consolidado'!#REF!,6),#REF!,0))&lt;&gt;"",INDEX(#REF!,MATCH(LEFT('PCA Consolidado'!#REF!,6),#REF!,0)),""),"")</f>
        <v/>
      </c>
    </row>
    <row r="34" spans="1:1" x14ac:dyDescent="0.2">
      <c r="A34" s="16" t="str">
        <f>IFERROR(IF(INDEX(#REF!,MATCH(LEFT('PCA Consolidado'!#REF!,6),#REF!,0))&lt;&gt;"",INDEX(#REF!,MATCH(LEFT('PCA Consolidado'!#REF!,6),#REF!,0)),""),"")</f>
        <v/>
      </c>
    </row>
    <row r="35" spans="1:1" x14ac:dyDescent="0.2">
      <c r="A35" s="16" t="str">
        <f>IFERROR(IF(INDEX(#REF!,MATCH(LEFT('PCA Consolidado'!#REF!,6),#REF!,0))&lt;&gt;"",INDEX(#REF!,MATCH(LEFT('PCA Consolidado'!#REF!,6),#REF!,0)),""),"")</f>
        <v/>
      </c>
    </row>
    <row r="36" spans="1:1" x14ac:dyDescent="0.2">
      <c r="A36" s="16" t="str">
        <f>IFERROR(IF(INDEX(#REF!,MATCH(LEFT('PCA Consolidado'!#REF!,6),#REF!,0))&lt;&gt;"",INDEX(#REF!,MATCH(LEFT('PCA Consolidado'!#REF!,6),#REF!,0)),""),"")</f>
        <v/>
      </c>
    </row>
    <row r="37" spans="1:1" x14ac:dyDescent="0.2">
      <c r="A37" s="16" t="str">
        <f>IFERROR(IF(INDEX(#REF!,MATCH(LEFT('PCA Consolidado'!#REF!,6),#REF!,0))&lt;&gt;"",INDEX(#REF!,MATCH(LEFT('PCA Consolidado'!#REF!,6),#REF!,0)),""),"")</f>
        <v/>
      </c>
    </row>
    <row r="38" spans="1:1" x14ac:dyDescent="0.2">
      <c r="A38" s="16" t="str">
        <f>IFERROR(IF(INDEX(#REF!,MATCH(LEFT('PCA Consolidado'!#REF!,6),#REF!,0))&lt;&gt;"",INDEX(#REF!,MATCH(LEFT('PCA Consolidado'!#REF!,6),#REF!,0)),""),"")</f>
        <v/>
      </c>
    </row>
    <row r="39" spans="1:1" x14ac:dyDescent="0.2">
      <c r="A39" s="16" t="str">
        <f>IFERROR(IF(INDEX(#REF!,MATCH(LEFT('PCA Consolidado'!#REF!,6),#REF!,0))&lt;&gt;"",INDEX(#REF!,MATCH(LEFT('PCA Consolidado'!#REF!,6),#REF!,0)),""),"")</f>
        <v/>
      </c>
    </row>
    <row r="40" spans="1:1" x14ac:dyDescent="0.2">
      <c r="A40" s="16" t="str">
        <f>IFERROR(IF(INDEX(#REF!,MATCH(LEFT('PCA Consolidado'!#REF!,6),#REF!,0))&lt;&gt;"",INDEX(#REF!,MATCH(LEFT('PCA Consolidado'!#REF!,6),#REF!,0)),""),"")</f>
        <v/>
      </c>
    </row>
    <row r="41" spans="1:1" x14ac:dyDescent="0.2">
      <c r="A41" s="16" t="str">
        <f>IFERROR(IF(INDEX(#REF!,MATCH(LEFT('PCA Consolidado'!#REF!,6),#REF!,0))&lt;&gt;"",INDEX(#REF!,MATCH(LEFT('PCA Consolidado'!#REF!,6),#REF!,0)),""),"")</f>
        <v/>
      </c>
    </row>
    <row r="42" spans="1:1" x14ac:dyDescent="0.2">
      <c r="A42" s="16" t="str">
        <f>IFERROR(IF(INDEX(#REF!,MATCH(LEFT('PCA Consolidado'!#REF!,6),#REF!,0))&lt;&gt;"",INDEX(#REF!,MATCH(LEFT('PCA Consolidado'!#REF!,6),#REF!,0)),""),"")</f>
        <v/>
      </c>
    </row>
    <row r="43" spans="1:1" x14ac:dyDescent="0.2">
      <c r="A43" s="16" t="str">
        <f>IFERROR(IF(INDEX(#REF!,MATCH(LEFT('PCA Consolidado'!#REF!,6),#REF!,0))&lt;&gt;"",INDEX(#REF!,MATCH(LEFT('PCA Consolidado'!#REF!,6),#REF!,0)),""),"")</f>
        <v/>
      </c>
    </row>
    <row r="44" spans="1:1" x14ac:dyDescent="0.2">
      <c r="A44" s="16" t="str">
        <f>IFERROR(IF(INDEX(#REF!,MATCH(LEFT('PCA Consolidado'!#REF!,6),#REF!,0))&lt;&gt;"",INDEX(#REF!,MATCH(LEFT('PCA Consolidado'!#REF!,6),#REF!,0)),""),"")</f>
        <v/>
      </c>
    </row>
    <row r="45" spans="1:1" x14ac:dyDescent="0.2">
      <c r="A45" s="16" t="str">
        <f>IFERROR(IF(INDEX(#REF!,MATCH(LEFT('PCA Consolidado'!#REF!,6),#REF!,0))&lt;&gt;"",INDEX(#REF!,MATCH(LEFT('PCA Consolidado'!#REF!,6),#REF!,0)),""),"")</f>
        <v/>
      </c>
    </row>
    <row r="46" spans="1:1" x14ac:dyDescent="0.2">
      <c r="A46" s="16" t="str">
        <f>IFERROR(IF(INDEX(#REF!,MATCH(LEFT('PCA Consolidado'!#REF!,6),#REF!,0))&lt;&gt;"",INDEX(#REF!,MATCH(LEFT('PCA Consolidado'!#REF!,6),#REF!,0)),""),"")</f>
        <v/>
      </c>
    </row>
    <row r="47" spans="1:1" x14ac:dyDescent="0.2">
      <c r="A47" s="16" t="str">
        <f>IFERROR(IF(INDEX(#REF!,MATCH(LEFT('PCA Consolidado'!#REF!,6),#REF!,0))&lt;&gt;"",INDEX(#REF!,MATCH(LEFT('PCA Consolidado'!#REF!,6),#REF!,0)),""),"")</f>
        <v/>
      </c>
    </row>
    <row r="48" spans="1:1" x14ac:dyDescent="0.2">
      <c r="A48" s="16" t="str">
        <f>IFERROR(IF(INDEX(#REF!,MATCH(LEFT('PCA Consolidado'!#REF!,6),#REF!,0))&lt;&gt;"",INDEX(#REF!,MATCH(LEFT('PCA Consolidado'!#REF!,6),#REF!,0)),""),"")</f>
        <v/>
      </c>
    </row>
    <row r="49" spans="1:1" x14ac:dyDescent="0.2">
      <c r="A49" s="16" t="str">
        <f>IFERROR(IF(INDEX(#REF!,MATCH(LEFT('PCA Consolidado'!#REF!,6),#REF!,0))&lt;&gt;"",INDEX(#REF!,MATCH(LEFT('PCA Consolidado'!#REF!,6),#REF!,0)),""),"")</f>
        <v/>
      </c>
    </row>
    <row r="50" spans="1:1" x14ac:dyDescent="0.2">
      <c r="A50" s="16" t="str">
        <f>IFERROR(IF(INDEX(#REF!,MATCH(LEFT('PCA Consolidado'!#REF!,6),#REF!,0))&lt;&gt;"",INDEX(#REF!,MATCH(LEFT('PCA Consolidado'!#REF!,6),#REF!,0)),""),"")</f>
        <v/>
      </c>
    </row>
    <row r="51" spans="1:1" x14ac:dyDescent="0.2">
      <c r="A51" s="16" t="str">
        <f>IFERROR(IF(INDEX(#REF!,MATCH(LEFT('PCA Consolidado'!#REF!,6),#REF!,0))&lt;&gt;"",INDEX(#REF!,MATCH(LEFT('PCA Consolidado'!#REF!,6),#REF!,0)),""),"")</f>
        <v/>
      </c>
    </row>
    <row r="52" spans="1:1" x14ac:dyDescent="0.2">
      <c r="A52" s="16" t="str">
        <f>IFERROR(IF(INDEX(#REF!,MATCH(LEFT('PCA Consolidado'!#REF!,6),#REF!,0))&lt;&gt;"",INDEX(#REF!,MATCH(LEFT('PCA Consolidado'!#REF!,6),#REF!,0)),""),"")</f>
        <v/>
      </c>
    </row>
    <row r="53" spans="1:1" x14ac:dyDescent="0.2">
      <c r="A53" s="16" t="str">
        <f>IFERROR(IF(INDEX(#REF!,MATCH(LEFT('PCA Consolidado'!#REF!,6),#REF!,0))&lt;&gt;"",INDEX(#REF!,MATCH(LEFT('PCA Consolidado'!#REF!,6),#REF!,0)),""),"")</f>
        <v/>
      </c>
    </row>
    <row r="54" spans="1:1" x14ac:dyDescent="0.2">
      <c r="A54" s="16" t="str">
        <f>IFERROR(IF(INDEX(#REF!,MATCH(LEFT('PCA Consolidado'!#REF!,6),#REF!,0))&lt;&gt;"",INDEX(#REF!,MATCH(LEFT('PCA Consolidado'!#REF!,6),#REF!,0)),""),"")</f>
        <v/>
      </c>
    </row>
    <row r="55" spans="1:1" x14ac:dyDescent="0.2">
      <c r="A55" s="16" t="str">
        <f>IFERROR(IF(INDEX(#REF!,MATCH(LEFT('PCA Consolidado'!#REF!,6),#REF!,0))&lt;&gt;"",INDEX(#REF!,MATCH(LEFT('PCA Consolidado'!#REF!,6),#REF!,0)),""),"")</f>
        <v/>
      </c>
    </row>
    <row r="56" spans="1:1" x14ac:dyDescent="0.2">
      <c r="A56" s="16" t="str">
        <f>IFERROR(IF(INDEX(#REF!,MATCH(LEFT('PCA Consolidado'!#REF!,6),#REF!,0))&lt;&gt;"",INDEX(#REF!,MATCH(LEFT('PCA Consolidado'!#REF!,6),#REF!,0)),""),"")</f>
        <v/>
      </c>
    </row>
    <row r="57" spans="1:1" x14ac:dyDescent="0.2">
      <c r="A57" s="16" t="str">
        <f>IFERROR(IF(INDEX(#REF!,MATCH(LEFT('PCA Consolidado'!#REF!,6),#REF!,0))&lt;&gt;"",INDEX(#REF!,MATCH(LEFT('PCA Consolidado'!#REF!,6),#REF!,0)),""),"")</f>
        <v/>
      </c>
    </row>
    <row r="58" spans="1:1" x14ac:dyDescent="0.2">
      <c r="A58" s="16" t="str">
        <f>IFERROR(IF(INDEX(#REF!,MATCH(LEFT('PCA Consolidado'!#REF!,6),#REF!,0))&lt;&gt;"",INDEX(#REF!,MATCH(LEFT('PCA Consolidado'!#REF!,6),#REF!,0)),""),"")</f>
        <v/>
      </c>
    </row>
    <row r="59" spans="1:1" x14ac:dyDescent="0.2">
      <c r="A59" s="16" t="str">
        <f>IFERROR(IF(INDEX(#REF!,MATCH(LEFT('PCA Consolidado'!#REF!,6),#REF!,0))&lt;&gt;"",INDEX(#REF!,MATCH(LEFT('PCA Consolidado'!#REF!,6),#REF!,0)),""),"")</f>
        <v/>
      </c>
    </row>
    <row r="60" spans="1:1" x14ac:dyDescent="0.2">
      <c r="A60" s="16" t="str">
        <f>IFERROR(IF(INDEX(#REF!,MATCH(LEFT('PCA Consolidado'!#REF!,6),#REF!,0))&lt;&gt;"",INDEX(#REF!,MATCH(LEFT('PCA Consolidado'!#REF!,6),#REF!,0)),""),"")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PCA Consolidado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Fernanda de Souza Domingos</cp:lastModifiedBy>
  <cp:lastPrinted>2025-02-26T13:46:29Z</cp:lastPrinted>
  <dcterms:created xsi:type="dcterms:W3CDTF">2024-04-04T15:56:39Z</dcterms:created>
  <dcterms:modified xsi:type="dcterms:W3CDTF">2025-02-26T14:04:27Z</dcterms:modified>
</cp:coreProperties>
</file>