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NGENHARIA\_DOCUMENTOS MODELO\_EDOCS\5-FEAS 2023_P66\3-PC PARCIAL\P3\"/>
    </mc:Choice>
  </mc:AlternateContent>
  <xr:revisionPtr revIDLastSave="0" documentId="13_ncr:1_{66E9AAA1-97A7-4D59-9037-72E9F15B9B82}" xr6:coauthVersionLast="47" xr6:coauthVersionMax="47" xr10:uidLastSave="{00000000-0000-0000-0000-000000000000}"/>
  <bookViews>
    <workbookView xWindow="-120" yWindow="-120" windowWidth="29040" windowHeight="15840" firstSheet="2" activeTab="3" xr2:uid="{00000000-000D-0000-FFFF-FFFF00000000}"/>
  </bookViews>
  <sheets>
    <sheet name="Table 1" sheetId="1" state="hidden" r:id="rId1"/>
    <sheet name="CRONOGRAMA EMPRESA" sheetId="2" state="hidden" r:id="rId2"/>
    <sheet name="CRONOGRAMA EXEC E A EXECUTAR" sheetId="3" r:id="rId3"/>
    <sheet name="CRON EXECUTADO E EXECUÇAO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4" l="1"/>
  <c r="O23" i="4"/>
  <c r="C29" i="4"/>
  <c r="O28" i="4"/>
  <c r="I28" i="4"/>
  <c r="H28" i="4"/>
  <c r="G28" i="4"/>
  <c r="F28" i="4"/>
  <c r="E28" i="4"/>
  <c r="O27" i="4"/>
  <c r="O26" i="4"/>
  <c r="O25" i="4"/>
  <c r="M30" i="4"/>
  <c r="O24" i="4"/>
  <c r="O22" i="4"/>
  <c r="O21" i="4"/>
  <c r="O20" i="4"/>
  <c r="O19" i="4"/>
  <c r="I19" i="4"/>
  <c r="H18" i="4"/>
  <c r="G18" i="4"/>
  <c r="L30" i="4"/>
  <c r="O17" i="4"/>
  <c r="O16" i="4"/>
  <c r="G15" i="4"/>
  <c r="N30" i="4"/>
  <c r="O14" i="4"/>
  <c r="H13" i="4"/>
  <c r="H12" i="4"/>
  <c r="O11" i="4"/>
  <c r="O10" i="4"/>
  <c r="E9" i="4"/>
  <c r="O9" i="4" s="1"/>
  <c r="O8" i="4"/>
  <c r="E8" i="4"/>
  <c r="O7" i="4"/>
  <c r="E7" i="4"/>
  <c r="M30" i="3"/>
  <c r="K28" i="3"/>
  <c r="C29" i="3"/>
  <c r="D14" i="3" s="1"/>
  <c r="O26" i="3"/>
  <c r="O28" i="3"/>
  <c r="K26" i="3"/>
  <c r="I28" i="3"/>
  <c r="I19" i="3"/>
  <c r="J19" i="3" s="1"/>
  <c r="K19" i="3" s="1"/>
  <c r="J10" i="3"/>
  <c r="K10" i="3" s="1"/>
  <c r="J11" i="3"/>
  <c r="K11" i="3" s="1"/>
  <c r="J14" i="3"/>
  <c r="K14" i="3" s="1"/>
  <c r="J16" i="3"/>
  <c r="K16" i="3" s="1"/>
  <c r="J17" i="3"/>
  <c r="K17" i="3" s="1"/>
  <c r="J20" i="3"/>
  <c r="K20" i="3" s="1"/>
  <c r="J21" i="3"/>
  <c r="K21" i="3" s="1"/>
  <c r="J22" i="3"/>
  <c r="K22" i="3" s="1"/>
  <c r="J23" i="3"/>
  <c r="K23" i="3" s="1"/>
  <c r="J24" i="3"/>
  <c r="K24" i="3" s="1"/>
  <c r="J25" i="3"/>
  <c r="K25" i="3" s="1"/>
  <c r="J27" i="3"/>
  <c r="K27" i="3" s="1"/>
  <c r="E7" i="3"/>
  <c r="J7" i="3" s="1"/>
  <c r="K7" i="3" s="1"/>
  <c r="E8" i="3"/>
  <c r="J8" i="3" s="1"/>
  <c r="K8" i="3" s="1"/>
  <c r="E9" i="3"/>
  <c r="J9" i="3" s="1"/>
  <c r="K9" i="3" s="1"/>
  <c r="H12" i="3"/>
  <c r="J12" i="3" s="1"/>
  <c r="K12" i="3" s="1"/>
  <c r="H13" i="3"/>
  <c r="J13" i="3" s="1"/>
  <c r="K13" i="3" s="1"/>
  <c r="G15" i="3"/>
  <c r="J15" i="3" s="1"/>
  <c r="K15" i="3" s="1"/>
  <c r="G18" i="3"/>
  <c r="H18" i="3"/>
  <c r="E28" i="3"/>
  <c r="F28" i="3"/>
  <c r="G28" i="3"/>
  <c r="H28" i="3"/>
  <c r="N28" i="3"/>
  <c r="M28" i="3"/>
  <c r="L28" i="3"/>
  <c r="N27" i="3"/>
  <c r="M25" i="3"/>
  <c r="N24" i="3"/>
  <c r="N23" i="3"/>
  <c r="N22" i="3"/>
  <c r="L17" i="3"/>
  <c r="L30" i="3" s="1"/>
  <c r="N14" i="3"/>
  <c r="E28" i="2"/>
  <c r="C28" i="2"/>
  <c r="M26" i="2"/>
  <c r="N26" i="2" s="1"/>
  <c r="N25" i="2"/>
  <c r="L24" i="2"/>
  <c r="N24" i="2" s="1"/>
  <c r="M22" i="2"/>
  <c r="N22" i="2" s="1"/>
  <c r="M23" i="2"/>
  <c r="N23" i="2" s="1"/>
  <c r="M21" i="2"/>
  <c r="N21" i="2" s="1"/>
  <c r="N20" i="2"/>
  <c r="J18" i="2"/>
  <c r="N18" i="2" s="1"/>
  <c r="I17" i="2"/>
  <c r="H17" i="2"/>
  <c r="K16" i="2"/>
  <c r="N16" i="2" s="1"/>
  <c r="N15" i="2"/>
  <c r="H14" i="2"/>
  <c r="N14" i="2" s="1"/>
  <c r="M13" i="2"/>
  <c r="N13" i="2" s="1"/>
  <c r="I12" i="2"/>
  <c r="I11" i="2"/>
  <c r="N11" i="2" s="1"/>
  <c r="F8" i="2"/>
  <c r="F7" i="2"/>
  <c r="N7" i="2" s="1"/>
  <c r="F6" i="2"/>
  <c r="N6" i="2" s="1"/>
  <c r="G27" i="2"/>
  <c r="G29" i="2" s="1"/>
  <c r="N8" i="2"/>
  <c r="N12" i="2"/>
  <c r="H27" i="2"/>
  <c r="I27" i="2"/>
  <c r="J27" i="2"/>
  <c r="K27" i="2"/>
  <c r="L27" i="2"/>
  <c r="M27" i="2"/>
  <c r="F27" i="2"/>
  <c r="I30" i="4" l="1"/>
  <c r="O18" i="4"/>
  <c r="O13" i="4"/>
  <c r="O12" i="4"/>
  <c r="J30" i="4"/>
  <c r="J29" i="2"/>
  <c r="I29" i="2"/>
  <c r="H29" i="2"/>
  <c r="F29" i="2"/>
  <c r="N30" i="3"/>
  <c r="M29" i="2"/>
  <c r="L29" i="2"/>
  <c r="D21" i="3"/>
  <c r="K29" i="2"/>
  <c r="D13" i="3"/>
  <c r="O22" i="3"/>
  <c r="D28" i="3"/>
  <c r="D20" i="3"/>
  <c r="D12" i="3"/>
  <c r="O21" i="3"/>
  <c r="D27" i="3"/>
  <c r="D19" i="3"/>
  <c r="D11" i="3"/>
  <c r="I30" i="3"/>
  <c r="D26" i="3"/>
  <c r="D18" i="3"/>
  <c r="D10" i="3"/>
  <c r="J30" i="3"/>
  <c r="K30" i="3" s="1"/>
  <c r="D25" i="3"/>
  <c r="D17" i="3"/>
  <c r="D9" i="3"/>
  <c r="D24" i="3"/>
  <c r="D16" i="3"/>
  <c r="D8" i="3"/>
  <c r="O23" i="3"/>
  <c r="D23" i="3"/>
  <c r="D15" i="3"/>
  <c r="D7" i="3"/>
  <c r="D22" i="3"/>
  <c r="O15" i="3"/>
  <c r="O14" i="3"/>
  <c r="O13" i="3"/>
  <c r="O20" i="3"/>
  <c r="O12" i="3"/>
  <c r="O27" i="3"/>
  <c r="O19" i="3"/>
  <c r="O11" i="3"/>
  <c r="O10" i="3"/>
  <c r="O25" i="3"/>
  <c r="O17" i="3"/>
  <c r="O9" i="3"/>
  <c r="O24" i="3"/>
  <c r="O16" i="3"/>
  <c r="O8" i="3"/>
  <c r="O7" i="3"/>
  <c r="J18" i="3"/>
  <c r="N19" i="2"/>
  <c r="N17" i="2"/>
  <c r="N10" i="2"/>
  <c r="N9" i="2"/>
  <c r="N27" i="2"/>
  <c r="O30" i="4" l="1"/>
  <c r="D29" i="4"/>
  <c r="D29" i="3"/>
  <c r="K18" i="3"/>
  <c r="O18" i="3"/>
  <c r="O30" i="3"/>
  <c r="P30" i="3" s="1"/>
  <c r="N29" i="2"/>
</calcChain>
</file>

<file path=xl/sharedStrings.xml><?xml version="1.0" encoding="utf-8"?>
<sst xmlns="http://schemas.openxmlformats.org/spreadsheetml/2006/main" count="292" uniqueCount="66">
  <si>
    <r>
      <rPr>
        <b/>
        <sz val="10"/>
        <rFont val="Arial"/>
        <family val="2"/>
      </rPr>
      <t>Cronograma Fisico Financeiro</t>
    </r>
  </si>
  <si>
    <r>
      <rPr>
        <b/>
        <sz val="10"/>
        <rFont val="Arial"/>
        <family val="2"/>
      </rPr>
      <t>Item</t>
    </r>
  </si>
  <si>
    <r>
      <rPr>
        <b/>
        <sz val="10"/>
        <rFont val="Arial"/>
        <family val="2"/>
      </rPr>
      <t>Serviços</t>
    </r>
  </si>
  <si>
    <r>
      <rPr>
        <b/>
        <sz val="10"/>
        <rFont val="Arial"/>
        <family val="2"/>
      </rPr>
      <t>Valor</t>
    </r>
  </si>
  <si>
    <r>
      <rPr>
        <b/>
        <sz val="10"/>
        <rFont val="Arial"/>
        <family val="2"/>
      </rPr>
      <t>Inc.</t>
    </r>
  </si>
  <si>
    <r>
      <rPr>
        <b/>
        <sz val="10"/>
        <rFont val="Arial"/>
        <family val="2"/>
      </rPr>
      <t>Prazo em dias</t>
    </r>
  </si>
  <si>
    <r>
      <rPr>
        <b/>
        <sz val="10"/>
        <rFont val="Arial"/>
        <family val="2"/>
      </rPr>
      <t>Valor Total</t>
    </r>
  </si>
  <si>
    <r>
      <rPr>
        <b/>
        <sz val="10"/>
        <rFont val="Arial"/>
        <family val="2"/>
      </rPr>
      <t>%</t>
    </r>
  </si>
  <si>
    <r>
      <rPr>
        <b/>
        <sz val="10"/>
        <rFont val="Arial"/>
        <family val="2"/>
      </rPr>
      <t>30 dias</t>
    </r>
  </si>
  <si>
    <r>
      <rPr>
        <b/>
        <sz val="10"/>
        <rFont val="Arial"/>
        <family val="2"/>
      </rPr>
      <t>60 dias</t>
    </r>
  </si>
  <si>
    <r>
      <rPr>
        <b/>
        <sz val="10"/>
        <rFont val="Arial"/>
        <family val="2"/>
      </rPr>
      <t>90 dias</t>
    </r>
  </si>
  <si>
    <r>
      <rPr>
        <b/>
        <sz val="10"/>
        <rFont val="Arial"/>
        <family val="2"/>
      </rPr>
      <t>120 dias</t>
    </r>
  </si>
  <si>
    <r>
      <rPr>
        <b/>
        <sz val="10"/>
        <rFont val="Arial"/>
        <family val="2"/>
      </rPr>
      <t>150 dias</t>
    </r>
  </si>
  <si>
    <r>
      <rPr>
        <b/>
        <sz val="10"/>
        <rFont val="Arial"/>
        <family val="2"/>
      </rPr>
      <t>180 dias</t>
    </r>
  </si>
  <si>
    <r>
      <rPr>
        <b/>
        <sz val="10"/>
        <rFont val="Arial"/>
        <family val="2"/>
      </rPr>
      <t>210 dias</t>
    </r>
  </si>
  <si>
    <r>
      <rPr>
        <b/>
        <sz val="10"/>
        <rFont val="Arial"/>
        <family val="2"/>
      </rPr>
      <t>240 dias</t>
    </r>
  </si>
  <si>
    <r>
      <rPr>
        <sz val="7.5"/>
        <rFont val="Arial MT"/>
        <family val="2"/>
      </rPr>
      <t>SERVIÇOS  PRELIMINARES</t>
    </r>
  </si>
  <si>
    <r>
      <rPr>
        <sz val="7.5"/>
        <rFont val="Arial MT"/>
        <family val="2"/>
      </rPr>
      <t>R$</t>
    </r>
  </si>
  <si>
    <r>
      <rPr>
        <sz val="7.5"/>
        <rFont val="Arial MT"/>
        <family val="2"/>
      </rPr>
      <t>INSTALAÇÃO DO CANTEIRO DE OBRAS</t>
    </r>
  </si>
  <si>
    <r>
      <rPr>
        <sz val="7.5"/>
        <rFont val="Arial MT"/>
        <family val="2"/>
      </rPr>
      <t>MOVIMENTO DE TERRA</t>
    </r>
  </si>
  <si>
    <r>
      <rPr>
        <sz val="7.5"/>
        <rFont val="Arial MT"/>
        <family val="2"/>
      </rPr>
      <t>ESTRUTURAS</t>
    </r>
  </si>
  <si>
    <r>
      <rPr>
        <sz val="7.5"/>
        <rFont val="Arial MT"/>
        <family val="2"/>
      </rPr>
      <t>PAREDES E PAINÉIS</t>
    </r>
  </si>
  <si>
    <r>
      <rPr>
        <sz val="7.5"/>
        <rFont val="Arial MT"/>
        <family val="2"/>
      </rPr>
      <t>ESQUADRIAS DE MADEIRA</t>
    </r>
  </si>
  <si>
    <r>
      <rPr>
        <sz val="7.5"/>
        <rFont val="Arial MT"/>
        <family val="2"/>
      </rPr>
      <t>ESQUADRIAS  METÁLICAS</t>
    </r>
  </si>
  <si>
    <r>
      <rPr>
        <sz val="7.5"/>
        <rFont val="Arial MT"/>
        <family val="2"/>
      </rPr>
      <t>VIDROS E ESPELHOS</t>
    </r>
  </si>
  <si>
    <r>
      <rPr>
        <sz val="7.5"/>
        <rFont val="Arial MT"/>
        <family val="2"/>
      </rPr>
      <t>COBERTURA</t>
    </r>
  </si>
  <si>
    <r>
      <rPr>
        <sz val="7.5"/>
        <rFont val="Arial MT"/>
        <family val="2"/>
      </rPr>
      <t>IMPERMEABILIZAÇÃO</t>
    </r>
  </si>
  <si>
    <r>
      <rPr>
        <sz val="7.5"/>
        <rFont val="Arial MT"/>
        <family val="2"/>
      </rPr>
      <t>,</t>
    </r>
  </si>
  <si>
    <r>
      <rPr>
        <sz val="7.5"/>
        <rFont val="Arial MT"/>
        <family val="2"/>
      </rPr>
      <t>TETOS E FORROS</t>
    </r>
  </si>
  <si>
    <r>
      <rPr>
        <sz val="7.5"/>
        <rFont val="Arial MT"/>
        <family val="2"/>
      </rPr>
      <t>REVESTIMENTO DE PAREDES</t>
    </r>
  </si>
  <si>
    <r>
      <rPr>
        <sz val="7.5"/>
        <rFont val="Arial MT"/>
        <family val="2"/>
      </rPr>
      <t>PISOS INTERNOS E EXTERNOS</t>
    </r>
  </si>
  <si>
    <r>
      <rPr>
        <sz val="7.5"/>
        <rFont val="Arial MT"/>
        <family val="2"/>
      </rPr>
      <t>INSTALAÇÕES  HIDRO-SANITÁRIAS</t>
    </r>
  </si>
  <si>
    <r>
      <rPr>
        <sz val="7.5"/>
        <rFont val="Arial MT"/>
        <family val="2"/>
      </rPr>
      <t>INSTALAÇÕES  ELÉTRICAS</t>
    </r>
  </si>
  <si>
    <r>
      <rPr>
        <sz val="7.5"/>
        <rFont val="Arial MT"/>
        <family val="2"/>
      </rPr>
      <t>OUTRAS  INSTALAÇÕES</t>
    </r>
  </si>
  <si>
    <r>
      <rPr>
        <sz val="7.5"/>
        <rFont val="Arial MT"/>
        <family val="2"/>
      </rPr>
      <t>APARELHOS  HIDRO-SANITÁRIOS</t>
    </r>
  </si>
  <si>
    <r>
      <rPr>
        <sz val="7.5"/>
        <rFont val="Arial MT"/>
        <family val="2"/>
      </rPr>
      <t>APARELHOS  ELÉTRICOS</t>
    </r>
  </si>
  <si>
    <r>
      <rPr>
        <sz val="7.5"/>
        <rFont val="Arial MT"/>
        <family val="2"/>
      </rPr>
      <t>PINTURA</t>
    </r>
  </si>
  <si>
    <r>
      <rPr>
        <sz val="7.5"/>
        <rFont val="Arial MT"/>
        <family val="2"/>
      </rPr>
      <t>SERVIÇOS  COMPLEMENTARES  EXTERNOS</t>
    </r>
  </si>
  <si>
    <r>
      <rPr>
        <sz val="7.5"/>
        <rFont val="Arial MT"/>
        <family val="2"/>
      </rPr>
      <t>SERVIÇOS  COMPLEMENTARES  INTERNOS</t>
    </r>
  </si>
  <si>
    <r>
      <rPr>
        <sz val="7.5"/>
        <rFont val="Arial MT"/>
        <family val="2"/>
      </rPr>
      <t>ADMINISTRAÇÃO  LOCAL</t>
    </r>
  </si>
  <si>
    <r>
      <rPr>
        <b/>
        <sz val="10"/>
        <rFont val="Arial"/>
        <family val="2"/>
      </rPr>
      <t>VALOR TOTAL</t>
    </r>
  </si>
  <si>
    <r>
      <rPr>
        <b/>
        <sz val="10"/>
        <rFont val="Arial"/>
        <family val="2"/>
      </rPr>
      <t>R$  1.002.998,70</t>
    </r>
  </si>
  <si>
    <r>
      <rPr>
        <sz val="10"/>
        <rFont val="Arial MT"/>
        <family val="2"/>
      </rPr>
      <t>R$</t>
    </r>
  </si>
  <si>
    <r>
      <rPr>
        <b/>
        <sz val="10"/>
        <rFont val="Arial"/>
        <family val="2"/>
      </rPr>
      <t>VALOR TOTAL DAS PARCELAS</t>
    </r>
  </si>
  <si>
    <r>
      <rPr>
        <b/>
        <sz val="10"/>
        <rFont val="Arial"/>
        <family val="2"/>
      </rPr>
      <t>R$    157.194,00</t>
    </r>
  </si>
  <si>
    <r>
      <rPr>
        <b/>
        <sz val="10"/>
        <rFont val="Arial"/>
        <family val="2"/>
      </rPr>
      <t>R$ 174.382,05</t>
    </r>
  </si>
  <si>
    <r>
      <rPr>
        <b/>
        <sz val="10"/>
        <rFont val="Arial"/>
        <family val="2"/>
      </rPr>
      <t>R$</t>
    </r>
  </si>
  <si>
    <r>
      <rPr>
        <b/>
        <sz val="10"/>
        <rFont val="Arial"/>
        <family val="2"/>
      </rPr>
      <t>R$ 128.927,52</t>
    </r>
  </si>
  <si>
    <r>
      <rPr>
        <b/>
        <sz val="10"/>
        <rFont val="Arial"/>
        <family val="2"/>
      </rPr>
      <t>R$  106.739,10</t>
    </r>
  </si>
  <si>
    <r>
      <rPr>
        <b/>
        <sz val="10"/>
        <rFont val="Arial"/>
        <family val="2"/>
      </rPr>
      <t>R$    1.002.998,70</t>
    </r>
  </si>
  <si>
    <t>PREFEITURA MUNICIPAL DE XXXXXXXXXXXXXXXXXXX</t>
  </si>
  <si>
    <t>Construção do Centro de Referência Especializado de Assistência Social - CRAS</t>
  </si>
  <si>
    <t>MÊS/2023</t>
  </si>
  <si>
    <t>% EXECUTADO</t>
  </si>
  <si>
    <t>150 DIAS</t>
  </si>
  <si>
    <t>Valor à executar</t>
  </si>
  <si>
    <t>% à executar</t>
  </si>
  <si>
    <t>VALOR</t>
  </si>
  <si>
    <t>%</t>
  </si>
  <si>
    <t>CRONOGRAMA FISICO FINANCEIRO - EXECUTADO E À EXECUTAR</t>
  </si>
  <si>
    <t>Construção do Centro de Referência Especializado de Assistência Social - CREAS/ Construção do Centro de Referência de Assistência Social - CRAS</t>
  </si>
  <si>
    <r>
      <t>MÊS/</t>
    </r>
    <r>
      <rPr>
        <b/>
        <sz val="10"/>
        <color rgb="FFFF0000"/>
        <rFont val="Arial"/>
        <family val="2"/>
      </rPr>
      <t>24</t>
    </r>
  </si>
  <si>
    <r>
      <t>EXECUTADO ATÉ MÊS/202</t>
    </r>
    <r>
      <rPr>
        <b/>
        <sz val="10"/>
        <color rgb="FFFF0000"/>
        <rFont val="Arial"/>
        <family val="2"/>
      </rPr>
      <t>X</t>
    </r>
  </si>
  <si>
    <t>VALOR POR SERVIÇO</t>
  </si>
  <si>
    <t>Centro de Referência de Assistência Social - CRAS, Centro de Referência Especializado de Assistência Social - CREAS e do Centro de Referência Especializado para 
Pessoas em Situação de Rua - CENTRO POP, Centro de Convivência e Fortalecimento de Vínculos e Unidade de Acolhimento Institucional</t>
  </si>
  <si>
    <r>
      <t>MÊS/</t>
    </r>
    <r>
      <rPr>
        <b/>
        <sz val="10"/>
        <color rgb="FFFF0000"/>
        <rFont val="Arial"/>
        <family val="2"/>
      </rPr>
      <t>2</t>
    </r>
    <r>
      <rPr>
        <b/>
        <sz val="10"/>
        <rFont val="Arial"/>
        <family val="2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</si>
</sst>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15">
    <font>
      <sz val="10"/>
      <color rgb="FF000000"/>
      <name val="Times New Roman"/>
      <charset val="204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7.5"/>
      <name val="Arial MT"/>
    </font>
    <font>
      <sz val="7.5"/>
      <color rgb="FF000000"/>
      <name val="Arial MT"/>
      <family val="2"/>
    </font>
    <font>
      <sz val="10"/>
      <name val="Arial MT"/>
    </font>
    <font>
      <sz val="10"/>
      <color rgb="FF000000"/>
      <name val="Arial MT"/>
      <family val="2"/>
    </font>
    <font>
      <b/>
      <sz val="10"/>
      <name val="Arial"/>
      <family val="2"/>
    </font>
    <font>
      <sz val="7.5"/>
      <name val="Arial MT"/>
      <family val="2"/>
    </font>
    <font>
      <sz val="10"/>
      <name val="Arial MT"/>
      <family val="2"/>
    </font>
    <font>
      <sz val="10"/>
      <color rgb="FF000000"/>
      <name val="Times New Roman"/>
      <family val="1"/>
    </font>
    <font>
      <sz val="8"/>
      <name val="Times New Roman"/>
      <family val="1"/>
    </font>
    <font>
      <b/>
      <sz val="10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1CF4F"/>
      </patternFill>
    </fill>
    <fill>
      <patternFill patternType="solid">
        <fgColor rgb="FFC4D7E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37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 indent="2"/>
    </xf>
    <xf numFmtId="0" fontId="1" fillId="0" borderId="2" xfId="0" applyFont="1" applyFill="1" applyBorder="1" applyAlignment="1">
      <alignment horizontal="left" vertical="top" wrapText="1" indent="3"/>
    </xf>
    <xf numFmtId="1" fontId="2" fillId="0" borderId="1" xfId="0" applyNumberFormat="1" applyFont="1" applyFill="1" applyBorder="1" applyAlignment="1">
      <alignment horizontal="right" vertical="top" indent="2" shrinkToFit="1"/>
    </xf>
    <xf numFmtId="0" fontId="3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4" fontId="4" fillId="0" borderId="4" xfId="0" applyNumberFormat="1" applyFont="1" applyFill="1" applyBorder="1" applyAlignment="1">
      <alignment horizontal="right" vertical="top" shrinkToFit="1"/>
    </xf>
    <xf numFmtId="10" fontId="4" fillId="0" borderId="1" xfId="0" applyNumberFormat="1" applyFont="1" applyFill="1" applyBorder="1" applyAlignment="1">
      <alignment horizontal="center" vertical="top" shrinkToFit="1"/>
    </xf>
    <xf numFmtId="0" fontId="3" fillId="2" borderId="2" xfId="0" applyFont="1" applyFill="1" applyBorder="1" applyAlignment="1">
      <alignment horizontal="left" vertical="top" wrapText="1"/>
    </xf>
    <xf numFmtId="4" fontId="4" fillId="2" borderId="4" xfId="0" applyNumberFormat="1" applyFont="1" applyFill="1" applyBorder="1" applyAlignment="1">
      <alignment horizontal="right" vertical="top" shrinkToFit="1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3" fillId="3" borderId="2" xfId="0" applyFont="1" applyFill="1" applyBorder="1" applyAlignment="1">
      <alignment horizontal="left" vertical="top" wrapText="1"/>
    </xf>
    <xf numFmtId="4" fontId="4" fillId="3" borderId="4" xfId="0" applyNumberFormat="1" applyFont="1" applyFill="1" applyBorder="1" applyAlignment="1">
      <alignment horizontal="right" vertical="top" shrinkToFit="1"/>
    </xf>
    <xf numFmtId="0" fontId="3" fillId="2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left" vertical="center" wrapText="1"/>
    </xf>
    <xf numFmtId="4" fontId="4" fillId="3" borderId="4" xfId="0" applyNumberFormat="1" applyFont="1" applyFill="1" applyBorder="1" applyAlignment="1">
      <alignment horizontal="right" vertical="center" shrinkToFit="1"/>
    </xf>
    <xf numFmtId="10" fontId="4" fillId="0" borderId="1" xfId="0" applyNumberFormat="1" applyFont="1" applyFill="1" applyBorder="1" applyAlignment="1">
      <alignment horizontal="center" vertical="center" shrinkToFit="1"/>
    </xf>
    <xf numFmtId="2" fontId="4" fillId="0" borderId="4" xfId="0" applyNumberFormat="1" applyFont="1" applyFill="1" applyBorder="1" applyAlignment="1">
      <alignment horizontal="right" vertical="top" shrinkToFit="1"/>
    </xf>
    <xf numFmtId="2" fontId="4" fillId="2" borderId="4" xfId="0" applyNumberFormat="1" applyFont="1" applyFill="1" applyBorder="1" applyAlignment="1">
      <alignment horizontal="right" vertical="top" shrinkToFit="1"/>
    </xf>
    <xf numFmtId="2" fontId="4" fillId="3" borderId="4" xfId="0" applyNumberFormat="1" applyFont="1" applyFill="1" applyBorder="1" applyAlignment="1">
      <alignment horizontal="right" vertical="top" shrinkToFit="1"/>
    </xf>
    <xf numFmtId="0" fontId="3" fillId="0" borderId="2" xfId="0" applyFont="1" applyFill="1" applyBorder="1" applyAlignment="1">
      <alignment horizontal="center" vertical="top" wrapText="1"/>
    </xf>
    <xf numFmtId="9" fontId="2" fillId="0" borderId="1" xfId="0" applyNumberFormat="1" applyFont="1" applyFill="1" applyBorder="1" applyAlignment="1">
      <alignment horizontal="center" vertical="top" shrinkToFit="1"/>
    </xf>
    <xf numFmtId="0" fontId="5" fillId="0" borderId="2" xfId="0" applyFont="1" applyFill="1" applyBorder="1" applyAlignment="1">
      <alignment horizontal="left" vertical="top" wrapText="1"/>
    </xf>
    <xf numFmtId="4" fontId="6" fillId="0" borderId="4" xfId="0" applyNumberFormat="1" applyFont="1" applyFill="1" applyBorder="1" applyAlignment="1">
      <alignment horizontal="right" vertical="top" shrinkToFit="1"/>
    </xf>
    <xf numFmtId="0" fontId="1" fillId="0" borderId="2" xfId="0" applyFont="1" applyFill="1" applyBorder="1" applyAlignment="1">
      <alignment horizontal="left" vertical="top" wrapText="1" indent="1"/>
    </xf>
    <xf numFmtId="4" fontId="2" fillId="0" borderId="4" xfId="0" applyNumberFormat="1" applyFont="1" applyFill="1" applyBorder="1" applyAlignment="1">
      <alignment horizontal="right" vertical="top" shrinkToFit="1"/>
    </xf>
    <xf numFmtId="0" fontId="7" fillId="0" borderId="2" xfId="0" applyFont="1" applyFill="1" applyBorder="1" applyAlignment="1">
      <alignment horizontal="left" vertical="top" wrapText="1" indent="3"/>
    </xf>
    <xf numFmtId="4" fontId="0" fillId="0" borderId="2" xfId="0" applyNumberFormat="1" applyFill="1" applyBorder="1" applyAlignment="1">
      <alignment horizontal="left" wrapText="1"/>
    </xf>
    <xf numFmtId="44" fontId="3" fillId="2" borderId="2" xfId="1" applyFont="1" applyFill="1" applyBorder="1" applyAlignment="1">
      <alignment horizontal="left" vertical="top" wrapText="1"/>
    </xf>
    <xf numFmtId="44" fontId="0" fillId="0" borderId="2" xfId="1" applyFont="1" applyFill="1" applyBorder="1" applyAlignment="1">
      <alignment horizontal="left" wrapText="1"/>
    </xf>
    <xf numFmtId="44" fontId="3" fillId="3" borderId="2" xfId="1" applyFont="1" applyFill="1" applyBorder="1" applyAlignment="1">
      <alignment horizontal="center" vertical="top" wrapText="1"/>
    </xf>
    <xf numFmtId="44" fontId="0" fillId="0" borderId="2" xfId="1" applyFont="1" applyFill="1" applyBorder="1" applyAlignment="1">
      <alignment horizontal="left" vertical="center" wrapText="1"/>
    </xf>
    <xf numFmtId="44" fontId="3" fillId="0" borderId="2" xfId="1" applyFont="1" applyFill="1" applyBorder="1" applyAlignment="1">
      <alignment horizontal="right" vertical="top" wrapText="1"/>
    </xf>
    <xf numFmtId="44" fontId="1" fillId="0" borderId="2" xfId="0" applyNumberFormat="1" applyFont="1" applyFill="1" applyBorder="1" applyAlignment="1">
      <alignment horizontal="left" vertical="top" wrapText="1"/>
    </xf>
    <xf numFmtId="0" fontId="0" fillId="0" borderId="0" xfId="0" applyNumberFormat="1" applyFill="1" applyBorder="1" applyAlignment="1">
      <alignment horizontal="left" vertical="top"/>
    </xf>
    <xf numFmtId="0" fontId="1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top" wrapText="1"/>
    </xf>
    <xf numFmtId="4" fontId="4" fillId="0" borderId="11" xfId="0" applyNumberFormat="1" applyFont="1" applyFill="1" applyBorder="1" applyAlignment="1">
      <alignment horizontal="right" vertical="top" shrinkToFit="1"/>
    </xf>
    <xf numFmtId="10" fontId="4" fillId="0" borderId="11" xfId="0" applyNumberFormat="1" applyFont="1" applyFill="1" applyBorder="1" applyAlignment="1">
      <alignment horizontal="center" vertical="top" shrinkToFit="1"/>
    </xf>
    <xf numFmtId="44" fontId="3" fillId="2" borderId="11" xfId="1" applyFont="1" applyFill="1" applyBorder="1" applyAlignment="1">
      <alignment horizontal="left" vertical="top" wrapText="1"/>
    </xf>
    <xf numFmtId="44" fontId="0" fillId="0" borderId="11" xfId="1" applyFont="1" applyFill="1" applyBorder="1" applyAlignment="1">
      <alignment horizontal="left" wrapText="1"/>
    </xf>
    <xf numFmtId="44" fontId="0" fillId="0" borderId="11" xfId="1" applyFont="1" applyFill="1" applyBorder="1" applyAlignment="1">
      <alignment horizontal="left" vertical="center" wrapText="1"/>
    </xf>
    <xf numFmtId="44" fontId="3" fillId="0" borderId="11" xfId="1" applyFont="1" applyFill="1" applyBorder="1" applyAlignment="1">
      <alignment horizontal="right" vertical="top" wrapText="1"/>
    </xf>
    <xf numFmtId="2" fontId="4" fillId="0" borderId="11" xfId="0" applyNumberFormat="1" applyFont="1" applyFill="1" applyBorder="1" applyAlignment="1">
      <alignment horizontal="right" vertical="top" shrinkToFit="1"/>
    </xf>
    <xf numFmtId="9" fontId="2" fillId="0" borderId="11" xfId="0" applyNumberFormat="1" applyFont="1" applyFill="1" applyBorder="1" applyAlignment="1">
      <alignment horizontal="center" vertical="top" shrinkToFit="1"/>
    </xf>
    <xf numFmtId="0" fontId="0" fillId="0" borderId="11" xfId="0" applyFill="1" applyBorder="1" applyAlignment="1">
      <alignment horizontal="left" wrapText="1"/>
    </xf>
    <xf numFmtId="0" fontId="0" fillId="0" borderId="14" xfId="0" applyFill="1" applyBorder="1" applyAlignment="1">
      <alignment horizontal="left" vertical="top"/>
    </xf>
    <xf numFmtId="1" fontId="2" fillId="0" borderId="15" xfId="0" applyNumberFormat="1" applyFont="1" applyFill="1" applyBorder="1" applyAlignment="1">
      <alignment horizontal="right" vertical="top" indent="2" shrinkToFit="1"/>
    </xf>
    <xf numFmtId="0" fontId="0" fillId="0" borderId="18" xfId="0" applyFill="1" applyBorder="1" applyAlignment="1">
      <alignment horizontal="left" wrapText="1"/>
    </xf>
    <xf numFmtId="44" fontId="1" fillId="0" borderId="18" xfId="0" applyNumberFormat="1" applyFont="1" applyFill="1" applyBorder="1" applyAlignment="1">
      <alignment horizontal="left" vertical="top" wrapText="1"/>
    </xf>
    <xf numFmtId="44" fontId="1" fillId="4" borderId="18" xfId="0" applyNumberFormat="1" applyFont="1" applyFill="1" applyBorder="1" applyAlignment="1">
      <alignment horizontal="left" vertical="top" wrapText="1"/>
    </xf>
    <xf numFmtId="10" fontId="12" fillId="4" borderId="18" xfId="2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top" wrapText="1"/>
    </xf>
    <xf numFmtId="0" fontId="1" fillId="0" borderId="11" xfId="0" applyFont="1" applyFill="1" applyBorder="1" applyAlignment="1">
      <alignment horizontal="center" vertical="center" wrapText="1"/>
    </xf>
    <xf numFmtId="164" fontId="1" fillId="0" borderId="11" xfId="1" applyNumberFormat="1" applyFont="1" applyFill="1" applyBorder="1" applyAlignment="1">
      <alignment horizontal="left" vertical="top" wrapText="1"/>
    </xf>
    <xf numFmtId="0" fontId="1" fillId="5" borderId="11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44" fontId="0" fillId="5" borderId="11" xfId="1" applyFont="1" applyFill="1" applyBorder="1" applyAlignment="1">
      <alignment horizontal="left" wrapText="1"/>
    </xf>
    <xf numFmtId="10" fontId="0" fillId="5" borderId="11" xfId="2" applyNumberFormat="1" applyFont="1" applyFill="1" applyBorder="1" applyAlignment="1">
      <alignment horizontal="center" vertical="center" wrapText="1"/>
    </xf>
    <xf numFmtId="4" fontId="0" fillId="5" borderId="11" xfId="0" applyNumberFormat="1" applyFill="1" applyBorder="1" applyAlignment="1">
      <alignment horizontal="left" wrapText="1"/>
    </xf>
    <xf numFmtId="44" fontId="3" fillId="5" borderId="11" xfId="1" applyFont="1" applyFill="1" applyBorder="1" applyAlignment="1">
      <alignment horizontal="center" vertical="top" wrapText="1"/>
    </xf>
    <xf numFmtId="10" fontId="0" fillId="5" borderId="16" xfId="2" applyNumberFormat="1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left" vertical="top" wrapText="1"/>
    </xf>
    <xf numFmtId="44" fontId="1" fillId="5" borderId="18" xfId="0" applyNumberFormat="1" applyFont="1" applyFill="1" applyBorder="1" applyAlignment="1">
      <alignment horizontal="left" vertical="top" wrapText="1"/>
    </xf>
    <xf numFmtId="10" fontId="0" fillId="5" borderId="19" xfId="2" applyNumberFormat="1" applyFont="1" applyFill="1" applyBorder="1" applyAlignment="1">
      <alignment horizontal="center" vertical="center" wrapText="1"/>
    </xf>
    <xf numFmtId="0" fontId="0" fillId="0" borderId="27" xfId="0" applyFill="1" applyBorder="1" applyAlignment="1">
      <alignment horizontal="left" vertical="top"/>
    </xf>
    <xf numFmtId="0" fontId="1" fillId="0" borderId="11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1" fillId="0" borderId="2" xfId="0" applyFont="1" applyFill="1" applyBorder="1" applyAlignment="1">
      <alignment horizontal="left" vertical="top" wrapText="1" indent="4"/>
    </xf>
    <xf numFmtId="0" fontId="1" fillId="0" borderId="4" xfId="0" applyFont="1" applyFill="1" applyBorder="1" applyAlignment="1">
      <alignment horizontal="left" vertical="top" wrapText="1" indent="4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 indent="1"/>
    </xf>
    <xf numFmtId="0" fontId="1" fillId="0" borderId="4" xfId="0" applyFont="1" applyFill="1" applyBorder="1" applyAlignment="1">
      <alignment horizontal="left" vertical="top" wrapText="1" indent="1"/>
    </xf>
    <xf numFmtId="0" fontId="1" fillId="0" borderId="2" xfId="0" applyFont="1" applyFill="1" applyBorder="1" applyAlignment="1">
      <alignment horizontal="left" vertical="top" wrapText="1" indent="9"/>
    </xf>
    <xf numFmtId="0" fontId="1" fillId="0" borderId="4" xfId="0" applyFont="1" applyFill="1" applyBorder="1" applyAlignment="1">
      <alignment horizontal="left" vertical="top" wrapText="1" indent="9"/>
    </xf>
    <xf numFmtId="0" fontId="0" fillId="0" borderId="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top" wrapText="1"/>
    </xf>
    <xf numFmtId="0" fontId="3" fillId="0" borderId="4" xfId="0" applyFont="1" applyFill="1" applyBorder="1" applyAlignment="1">
      <alignment horizontal="right" vertical="top" wrapText="1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 indent="1"/>
    </xf>
    <xf numFmtId="0" fontId="1" fillId="0" borderId="6" xfId="0" applyFont="1" applyFill="1" applyBorder="1" applyAlignment="1">
      <alignment horizontal="left" vertical="top" wrapText="1" inden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 indent="2"/>
    </xf>
    <xf numFmtId="0" fontId="1" fillId="0" borderId="4" xfId="0" applyFont="1" applyFill="1" applyBorder="1" applyAlignment="1">
      <alignment horizontal="left" vertical="top" wrapText="1" indent="2"/>
    </xf>
    <xf numFmtId="0" fontId="1" fillId="0" borderId="2" xfId="0" applyFont="1" applyFill="1" applyBorder="1" applyAlignment="1">
      <alignment horizontal="left" vertical="top" wrapText="1" indent="3"/>
    </xf>
    <xf numFmtId="0" fontId="1" fillId="0" borderId="4" xfId="0" applyFont="1" applyFill="1" applyBorder="1" applyAlignment="1">
      <alignment horizontal="left" vertical="top" wrapText="1" indent="3"/>
    </xf>
    <xf numFmtId="44" fontId="1" fillId="0" borderId="2" xfId="1" applyFont="1" applyFill="1" applyBorder="1" applyAlignment="1">
      <alignment horizontal="left" vertical="top" wrapText="1"/>
    </xf>
    <xf numFmtId="44" fontId="1" fillId="0" borderId="4" xfId="1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 indent="9"/>
    </xf>
    <xf numFmtId="0" fontId="1" fillId="0" borderId="11" xfId="0" applyFont="1" applyFill="1" applyBorder="1" applyAlignment="1">
      <alignment horizontal="left" vertical="top" wrapText="1" indent="9"/>
    </xf>
    <xf numFmtId="0" fontId="1" fillId="0" borderId="17" xfId="0" applyFont="1" applyFill="1" applyBorder="1" applyAlignment="1">
      <alignment horizontal="left" vertical="top" wrapText="1" indent="4"/>
    </xf>
    <xf numFmtId="0" fontId="1" fillId="0" borderId="18" xfId="0" applyFont="1" applyFill="1" applyBorder="1" applyAlignment="1">
      <alignment horizontal="left" vertical="top" wrapText="1" indent="4"/>
    </xf>
    <xf numFmtId="0" fontId="7" fillId="5" borderId="11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top" wrapText="1"/>
    </xf>
    <xf numFmtId="0" fontId="0" fillId="0" borderId="29" xfId="0" applyFill="1" applyBorder="1" applyAlignment="1">
      <alignment horizontal="center" vertical="top" wrapText="1"/>
    </xf>
    <xf numFmtId="0" fontId="0" fillId="0" borderId="24" xfId="0" applyFill="1" applyBorder="1" applyAlignment="1">
      <alignment horizontal="center" vertical="top" wrapText="1"/>
    </xf>
    <xf numFmtId="0" fontId="7" fillId="5" borderId="16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left" vertical="top" wrapText="1"/>
    </xf>
    <xf numFmtId="0" fontId="1" fillId="0" borderId="26" xfId="0" applyFont="1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left" vertical="top" wrapText="1" indent="1"/>
    </xf>
    <xf numFmtId="0" fontId="1" fillId="0" borderId="11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164" fontId="1" fillId="0" borderId="11" xfId="1" applyNumberFormat="1" applyFont="1" applyFill="1" applyBorder="1" applyAlignment="1">
      <alignment horizontal="center" vertical="center" wrapText="1"/>
    </xf>
    <xf numFmtId="9" fontId="2" fillId="4" borderId="11" xfId="0" applyNumberFormat="1" applyFont="1" applyFill="1" applyBorder="1" applyAlignment="1">
      <alignment horizontal="center" vertical="top" shrinkToFit="1"/>
    </xf>
    <xf numFmtId="44" fontId="0" fillId="5" borderId="11" xfId="1" applyFont="1" applyFill="1" applyBorder="1" applyAlignment="1">
      <alignment horizontal="left" vertical="center" wrapText="1"/>
    </xf>
    <xf numFmtId="44" fontId="3" fillId="5" borderId="11" xfId="1" applyFont="1" applyFill="1" applyBorder="1" applyAlignment="1">
      <alignment horizontal="left" vertical="top" wrapText="1"/>
    </xf>
    <xf numFmtId="44" fontId="3" fillId="5" borderId="11" xfId="1" applyFont="1" applyFill="1" applyBorder="1" applyAlignment="1">
      <alignment horizontal="right" vertical="top" wrapText="1"/>
    </xf>
    <xf numFmtId="0" fontId="1" fillId="0" borderId="15" xfId="0" applyFont="1" applyFill="1" applyBorder="1" applyAlignment="1">
      <alignment horizontal="left" vertical="top" indent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9"/>
  <sheetViews>
    <sheetView topLeftCell="C2" workbookViewId="0">
      <selection sqref="A1:W29"/>
    </sheetView>
  </sheetViews>
  <sheetFormatPr defaultRowHeight="12.75"/>
  <cols>
    <col min="1" max="1" width="8.83203125" customWidth="1"/>
    <col min="2" max="2" width="40.6640625" customWidth="1"/>
    <col min="3" max="3" width="6.83203125" customWidth="1"/>
    <col min="4" max="4" width="13.5" customWidth="1"/>
    <col min="5" max="5" width="17.1640625" customWidth="1"/>
    <col min="6" max="6" width="6.83203125" customWidth="1"/>
    <col min="7" max="7" width="12.1640625" customWidth="1"/>
    <col min="8" max="8" width="6.1640625" customWidth="1"/>
    <col min="9" max="9" width="12.1640625" customWidth="1"/>
    <col min="10" max="10" width="6" customWidth="1"/>
    <col min="11" max="11" width="14.1640625" customWidth="1"/>
    <col min="12" max="12" width="6.5" customWidth="1"/>
    <col min="13" max="13" width="11.83203125" customWidth="1"/>
    <col min="14" max="14" width="6.1640625" customWidth="1"/>
    <col min="15" max="15" width="13.1640625" customWidth="1"/>
    <col min="16" max="16" width="6.83203125" customWidth="1"/>
    <col min="17" max="17" width="12.1640625" customWidth="1"/>
    <col min="18" max="18" width="6" customWidth="1"/>
    <col min="19" max="19" width="14" customWidth="1"/>
    <col min="20" max="20" width="5.83203125" customWidth="1"/>
    <col min="21" max="21" width="14" customWidth="1"/>
    <col min="22" max="22" width="5.5" customWidth="1"/>
    <col min="23" max="23" width="15.5" customWidth="1"/>
  </cols>
  <sheetData>
    <row r="1" spans="1:23" ht="36.75" customHeight="1">
      <c r="A1" s="85" t="s">
        <v>50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7"/>
    </row>
    <row r="2" spans="1:23" ht="14.25" customHeight="1">
      <c r="A2" s="88" t="s">
        <v>51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76"/>
    </row>
    <row r="3" spans="1:23" ht="14.25" customHeight="1">
      <c r="A3" s="81"/>
      <c r="B3" s="82"/>
      <c r="C3" s="90" t="s">
        <v>0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2"/>
    </row>
    <row r="4" spans="1:23" ht="14.25" customHeight="1">
      <c r="A4" s="93" t="s">
        <v>1</v>
      </c>
      <c r="B4" s="95" t="s">
        <v>2</v>
      </c>
      <c r="C4" s="97" t="s">
        <v>3</v>
      </c>
      <c r="D4" s="98"/>
      <c r="E4" s="1" t="s">
        <v>4</v>
      </c>
      <c r="F4" s="90" t="s">
        <v>5</v>
      </c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2"/>
      <c r="V4" s="101" t="s">
        <v>6</v>
      </c>
      <c r="W4" s="102"/>
    </row>
    <row r="5" spans="1:23" ht="14.25" customHeight="1">
      <c r="A5" s="94"/>
      <c r="B5" s="96"/>
      <c r="C5" s="99"/>
      <c r="D5" s="100"/>
      <c r="E5" s="1" t="s">
        <v>7</v>
      </c>
      <c r="F5" s="103" t="s">
        <v>8</v>
      </c>
      <c r="G5" s="104"/>
      <c r="H5" s="103" t="s">
        <v>9</v>
      </c>
      <c r="I5" s="104"/>
      <c r="J5" s="103" t="s">
        <v>10</v>
      </c>
      <c r="K5" s="104"/>
      <c r="L5" s="101" t="s">
        <v>11</v>
      </c>
      <c r="M5" s="102"/>
      <c r="N5" s="103" t="s">
        <v>12</v>
      </c>
      <c r="O5" s="104"/>
      <c r="P5" s="103" t="s">
        <v>13</v>
      </c>
      <c r="Q5" s="104"/>
      <c r="R5" s="103" t="s">
        <v>14</v>
      </c>
      <c r="S5" s="104"/>
      <c r="T5" s="103" t="s">
        <v>15</v>
      </c>
      <c r="U5" s="104"/>
      <c r="V5" s="103" t="s">
        <v>2</v>
      </c>
      <c r="W5" s="104"/>
    </row>
    <row r="6" spans="1:23" ht="14.25" customHeight="1">
      <c r="A6" s="5">
        <v>1</v>
      </c>
      <c r="B6" s="6" t="s">
        <v>16</v>
      </c>
      <c r="C6" s="7" t="s">
        <v>17</v>
      </c>
      <c r="D6" s="8">
        <v>6067.79</v>
      </c>
      <c r="E6" s="9">
        <v>6.0000000000000001E-3</v>
      </c>
      <c r="F6" s="10" t="s">
        <v>17</v>
      </c>
      <c r="G6" s="11">
        <v>6067.79</v>
      </c>
      <c r="H6" s="71"/>
      <c r="I6" s="72"/>
      <c r="J6" s="71"/>
      <c r="K6" s="72"/>
      <c r="L6" s="71"/>
      <c r="M6" s="72"/>
      <c r="N6" s="71"/>
      <c r="O6" s="72"/>
      <c r="P6" s="71"/>
      <c r="Q6" s="72"/>
      <c r="R6" s="71"/>
      <c r="S6" s="72"/>
      <c r="T6" s="71"/>
      <c r="U6" s="72"/>
      <c r="V6" s="14" t="s">
        <v>17</v>
      </c>
      <c r="W6" s="15">
        <v>6067.79</v>
      </c>
    </row>
    <row r="7" spans="1:23" ht="14.25" customHeight="1">
      <c r="A7" s="5">
        <v>2</v>
      </c>
      <c r="B7" s="6" t="s">
        <v>18</v>
      </c>
      <c r="C7" s="7" t="s">
        <v>17</v>
      </c>
      <c r="D7" s="8">
        <v>70095.98</v>
      </c>
      <c r="E7" s="9">
        <v>6.9900000000000004E-2</v>
      </c>
      <c r="F7" s="10" t="s">
        <v>17</v>
      </c>
      <c r="G7" s="11">
        <v>70095.98</v>
      </c>
      <c r="H7" s="71"/>
      <c r="I7" s="72"/>
      <c r="J7" s="71"/>
      <c r="K7" s="72"/>
      <c r="L7" s="71"/>
      <c r="M7" s="72"/>
      <c r="N7" s="71"/>
      <c r="O7" s="72"/>
      <c r="P7" s="71"/>
      <c r="Q7" s="72"/>
      <c r="R7" s="71"/>
      <c r="S7" s="72"/>
      <c r="T7" s="71"/>
      <c r="U7" s="72"/>
      <c r="V7" s="14" t="s">
        <v>17</v>
      </c>
      <c r="W7" s="15">
        <v>70095.98</v>
      </c>
    </row>
    <row r="8" spans="1:23" ht="14.25" customHeight="1">
      <c r="A8" s="5">
        <v>3</v>
      </c>
      <c r="B8" s="6" t="s">
        <v>19</v>
      </c>
      <c r="C8" s="7" t="s">
        <v>17</v>
      </c>
      <c r="D8" s="8">
        <v>33103.03</v>
      </c>
      <c r="E8" s="9">
        <v>3.3000000000000002E-2</v>
      </c>
      <c r="F8" s="10" t="s">
        <v>17</v>
      </c>
      <c r="G8" s="11">
        <v>33103.03</v>
      </c>
      <c r="H8" s="71"/>
      <c r="I8" s="72"/>
      <c r="J8" s="71"/>
      <c r="K8" s="72"/>
      <c r="L8" s="71"/>
      <c r="M8" s="72"/>
      <c r="N8" s="71"/>
      <c r="O8" s="72"/>
      <c r="P8" s="71"/>
      <c r="Q8" s="72"/>
      <c r="R8" s="71"/>
      <c r="S8" s="72"/>
      <c r="T8" s="71"/>
      <c r="U8" s="72"/>
      <c r="V8" s="14" t="s">
        <v>17</v>
      </c>
      <c r="W8" s="15">
        <v>33103.03</v>
      </c>
    </row>
    <row r="9" spans="1:23" ht="14.25" customHeight="1">
      <c r="A9" s="5">
        <v>4</v>
      </c>
      <c r="B9" s="6" t="s">
        <v>20</v>
      </c>
      <c r="C9" s="7" t="s">
        <v>17</v>
      </c>
      <c r="D9" s="8">
        <v>176357.5</v>
      </c>
      <c r="E9" s="9">
        <v>0.17580000000000001</v>
      </c>
      <c r="F9" s="10" t="s">
        <v>17</v>
      </c>
      <c r="G9" s="11">
        <v>35271.5</v>
      </c>
      <c r="H9" s="10" t="s">
        <v>17</v>
      </c>
      <c r="I9" s="11">
        <v>141086</v>
      </c>
      <c r="J9" s="71"/>
      <c r="K9" s="72"/>
      <c r="L9" s="71"/>
      <c r="M9" s="72"/>
      <c r="N9" s="71"/>
      <c r="O9" s="72"/>
      <c r="P9" s="71"/>
      <c r="Q9" s="72"/>
      <c r="R9" s="71"/>
      <c r="S9" s="72"/>
      <c r="T9" s="71"/>
      <c r="U9" s="72"/>
      <c r="V9" s="14" t="s">
        <v>17</v>
      </c>
      <c r="W9" s="15">
        <v>176357.5</v>
      </c>
    </row>
    <row r="10" spans="1:23" ht="14.25" customHeight="1">
      <c r="A10" s="5">
        <v>5</v>
      </c>
      <c r="B10" s="6" t="s">
        <v>21</v>
      </c>
      <c r="C10" s="7" t="s">
        <v>17</v>
      </c>
      <c r="D10" s="8">
        <v>23021.09</v>
      </c>
      <c r="E10" s="9">
        <v>2.3E-2</v>
      </c>
      <c r="F10" s="71"/>
      <c r="G10" s="72"/>
      <c r="H10" s="10" t="s">
        <v>17</v>
      </c>
      <c r="I10" s="11">
        <v>9208.44</v>
      </c>
      <c r="J10" s="16" t="s">
        <v>17</v>
      </c>
      <c r="K10" s="11">
        <v>13812.65</v>
      </c>
      <c r="L10" s="71"/>
      <c r="M10" s="72"/>
      <c r="N10" s="71"/>
      <c r="O10" s="72"/>
      <c r="P10" s="71"/>
      <c r="Q10" s="72"/>
      <c r="R10" s="71"/>
      <c r="S10" s="72"/>
      <c r="T10" s="71"/>
      <c r="U10" s="72"/>
      <c r="V10" s="14" t="s">
        <v>17</v>
      </c>
      <c r="W10" s="15">
        <v>23021.09</v>
      </c>
    </row>
    <row r="11" spans="1:23" ht="14.25" customHeight="1">
      <c r="A11" s="5">
        <v>6</v>
      </c>
      <c r="B11" s="6" t="s">
        <v>22</v>
      </c>
      <c r="C11" s="7" t="s">
        <v>17</v>
      </c>
      <c r="D11" s="8">
        <v>15538.06</v>
      </c>
      <c r="E11" s="9">
        <v>1.55E-2</v>
      </c>
      <c r="F11" s="71"/>
      <c r="G11" s="72"/>
      <c r="H11" s="71"/>
      <c r="I11" s="72"/>
      <c r="J11" s="71"/>
      <c r="K11" s="72"/>
      <c r="L11" s="10" t="s">
        <v>17</v>
      </c>
      <c r="M11" s="11">
        <v>15538.06</v>
      </c>
      <c r="N11" s="71"/>
      <c r="O11" s="72"/>
      <c r="P11" s="71"/>
      <c r="Q11" s="72"/>
      <c r="R11" s="71"/>
      <c r="S11" s="72"/>
      <c r="T11" s="71"/>
      <c r="U11" s="72"/>
      <c r="V11" s="14" t="s">
        <v>17</v>
      </c>
      <c r="W11" s="15">
        <v>15538.06</v>
      </c>
    </row>
    <row r="12" spans="1:23" ht="18" customHeight="1">
      <c r="A12" s="5">
        <v>7</v>
      </c>
      <c r="B12" s="6" t="s">
        <v>23</v>
      </c>
      <c r="C12" s="7" t="s">
        <v>17</v>
      </c>
      <c r="D12" s="8">
        <v>30109.98</v>
      </c>
      <c r="E12" s="9">
        <v>0.03</v>
      </c>
      <c r="F12" s="81"/>
      <c r="G12" s="82"/>
      <c r="H12" s="81"/>
      <c r="I12" s="82"/>
      <c r="J12" s="81"/>
      <c r="K12" s="82"/>
      <c r="L12" s="10" t="s">
        <v>17</v>
      </c>
      <c r="M12" s="11">
        <v>30109.98</v>
      </c>
      <c r="N12" s="81"/>
      <c r="O12" s="82"/>
      <c r="P12" s="81"/>
      <c r="Q12" s="82"/>
      <c r="R12" s="81"/>
      <c r="S12" s="82"/>
      <c r="T12" s="81"/>
      <c r="U12" s="82"/>
      <c r="V12" s="17" t="s">
        <v>17</v>
      </c>
      <c r="W12" s="18">
        <v>30109.98</v>
      </c>
    </row>
    <row r="13" spans="1:23" ht="14.25" customHeight="1">
      <c r="A13" s="5">
        <v>8</v>
      </c>
      <c r="B13" s="6" t="s">
        <v>24</v>
      </c>
      <c r="C13" s="7" t="s">
        <v>17</v>
      </c>
      <c r="D13" s="8">
        <v>19205.490000000002</v>
      </c>
      <c r="E13" s="9">
        <v>1.9099999999999999E-2</v>
      </c>
      <c r="F13" s="71"/>
      <c r="G13" s="72"/>
      <c r="H13" s="71"/>
      <c r="I13" s="72"/>
      <c r="J13" s="71"/>
      <c r="K13" s="72"/>
      <c r="L13" s="71"/>
      <c r="M13" s="72"/>
      <c r="N13" s="71"/>
      <c r="O13" s="72"/>
      <c r="P13" s="71"/>
      <c r="Q13" s="72"/>
      <c r="R13" s="71"/>
      <c r="S13" s="72"/>
      <c r="T13" s="16" t="s">
        <v>17</v>
      </c>
      <c r="U13" s="11">
        <v>19205.490000000002</v>
      </c>
      <c r="V13" s="14" t="s">
        <v>17</v>
      </c>
      <c r="W13" s="15">
        <v>19205.490000000002</v>
      </c>
    </row>
    <row r="14" spans="1:23" ht="14.25" customHeight="1">
      <c r="A14" s="5">
        <v>9</v>
      </c>
      <c r="B14" s="6" t="s">
        <v>25</v>
      </c>
      <c r="C14" s="7" t="s">
        <v>17</v>
      </c>
      <c r="D14" s="8">
        <v>57400.800000000003</v>
      </c>
      <c r="E14" s="9">
        <v>5.7200000000000001E-2</v>
      </c>
      <c r="F14" s="71"/>
      <c r="G14" s="72"/>
      <c r="H14" s="71"/>
      <c r="I14" s="72"/>
      <c r="J14" s="16" t="s">
        <v>17</v>
      </c>
      <c r="K14" s="11">
        <v>57400.800000000003</v>
      </c>
      <c r="L14" s="71"/>
      <c r="M14" s="72"/>
      <c r="N14" s="71"/>
      <c r="O14" s="72"/>
      <c r="P14" s="71"/>
      <c r="Q14" s="72"/>
      <c r="R14" s="71"/>
      <c r="S14" s="72"/>
      <c r="T14" s="71"/>
      <c r="U14" s="72"/>
      <c r="V14" s="14" t="s">
        <v>17</v>
      </c>
      <c r="W14" s="15">
        <v>57400.800000000003</v>
      </c>
    </row>
    <row r="15" spans="1:23" ht="14.45" customHeight="1">
      <c r="A15" s="5">
        <v>10</v>
      </c>
      <c r="B15" s="6" t="s">
        <v>26</v>
      </c>
      <c r="C15" s="7" t="s">
        <v>17</v>
      </c>
      <c r="D15" s="8">
        <v>16247.52</v>
      </c>
      <c r="E15" s="9">
        <v>1.6199999999999999E-2</v>
      </c>
      <c r="F15" s="10" t="s">
        <v>17</v>
      </c>
      <c r="G15" s="11">
        <v>3249.5</v>
      </c>
      <c r="H15" s="71"/>
      <c r="I15" s="72"/>
      <c r="J15" s="16" t="s">
        <v>17</v>
      </c>
      <c r="K15" s="11">
        <v>12998.02</v>
      </c>
      <c r="L15" s="71"/>
      <c r="M15" s="72"/>
      <c r="N15" s="71"/>
      <c r="O15" s="72"/>
      <c r="P15" s="71"/>
      <c r="Q15" s="72"/>
      <c r="R15" s="83" t="s">
        <v>27</v>
      </c>
      <c r="S15" s="84"/>
      <c r="T15" s="71"/>
      <c r="U15" s="72"/>
      <c r="V15" s="14" t="s">
        <v>17</v>
      </c>
      <c r="W15" s="15">
        <v>16247.52</v>
      </c>
    </row>
    <row r="16" spans="1:23" ht="14.25" customHeight="1">
      <c r="A16" s="5">
        <v>11</v>
      </c>
      <c r="B16" s="6" t="s">
        <v>28</v>
      </c>
      <c r="C16" s="7" t="s">
        <v>17</v>
      </c>
      <c r="D16" s="8">
        <v>8125.23</v>
      </c>
      <c r="E16" s="9">
        <v>8.0999999999999996E-3</v>
      </c>
      <c r="F16" s="71"/>
      <c r="G16" s="72"/>
      <c r="H16" s="71"/>
      <c r="I16" s="72"/>
      <c r="J16" s="71"/>
      <c r="K16" s="72"/>
      <c r="L16" s="71"/>
      <c r="M16" s="72"/>
      <c r="N16" s="71"/>
      <c r="O16" s="72"/>
      <c r="P16" s="10" t="s">
        <v>17</v>
      </c>
      <c r="Q16" s="11">
        <v>8125.23</v>
      </c>
      <c r="R16" s="71"/>
      <c r="S16" s="72"/>
      <c r="T16" s="71"/>
      <c r="U16" s="72"/>
      <c r="V16" s="14" t="s">
        <v>17</v>
      </c>
      <c r="W16" s="15">
        <v>8125.23</v>
      </c>
    </row>
    <row r="17" spans="1:23" ht="14.25" customHeight="1">
      <c r="A17" s="5">
        <v>12</v>
      </c>
      <c r="B17" s="6" t="s">
        <v>29</v>
      </c>
      <c r="C17" s="7" t="s">
        <v>17</v>
      </c>
      <c r="D17" s="8">
        <v>61622.57</v>
      </c>
      <c r="E17" s="9">
        <v>6.1400000000000003E-2</v>
      </c>
      <c r="F17" s="71"/>
      <c r="G17" s="72"/>
      <c r="H17" s="71"/>
      <c r="I17" s="72"/>
      <c r="J17" s="16" t="s">
        <v>17</v>
      </c>
      <c r="K17" s="11">
        <v>30811.29</v>
      </c>
      <c r="L17" s="10" t="s">
        <v>17</v>
      </c>
      <c r="M17" s="11">
        <v>30811.29</v>
      </c>
      <c r="N17" s="71"/>
      <c r="O17" s="72"/>
      <c r="P17" s="71"/>
      <c r="Q17" s="72"/>
      <c r="R17" s="71"/>
      <c r="S17" s="72"/>
      <c r="T17" s="71"/>
      <c r="U17" s="72"/>
      <c r="V17" s="14" t="s">
        <v>17</v>
      </c>
      <c r="W17" s="15">
        <v>61622.57</v>
      </c>
    </row>
    <row r="18" spans="1:23" ht="14.25" customHeight="1">
      <c r="A18" s="5">
        <v>13</v>
      </c>
      <c r="B18" s="6" t="s">
        <v>30</v>
      </c>
      <c r="C18" s="7" t="s">
        <v>17</v>
      </c>
      <c r="D18" s="8">
        <v>64040.5</v>
      </c>
      <c r="E18" s="9">
        <v>6.3799999999999996E-2</v>
      </c>
      <c r="F18" s="71"/>
      <c r="G18" s="72"/>
      <c r="H18" s="71"/>
      <c r="I18" s="72"/>
      <c r="J18" s="71"/>
      <c r="K18" s="72"/>
      <c r="L18" s="71"/>
      <c r="M18" s="72"/>
      <c r="N18" s="16" t="s">
        <v>17</v>
      </c>
      <c r="O18" s="11">
        <v>64040.5</v>
      </c>
      <c r="P18" s="71"/>
      <c r="Q18" s="72"/>
      <c r="R18" s="71"/>
      <c r="S18" s="72"/>
      <c r="T18" s="71"/>
      <c r="U18" s="72"/>
      <c r="V18" s="14" t="s">
        <v>17</v>
      </c>
      <c r="W18" s="15">
        <v>64040.5</v>
      </c>
    </row>
    <row r="19" spans="1:23" ht="14.25" customHeight="1">
      <c r="A19" s="5">
        <v>14</v>
      </c>
      <c r="B19" s="6" t="s">
        <v>31</v>
      </c>
      <c r="C19" s="7" t="s">
        <v>17</v>
      </c>
      <c r="D19" s="8">
        <v>26416.05</v>
      </c>
      <c r="E19" s="9">
        <v>2.63E-2</v>
      </c>
      <c r="F19" s="71"/>
      <c r="G19" s="72"/>
      <c r="H19" s="10" t="s">
        <v>17</v>
      </c>
      <c r="I19" s="11">
        <v>5283.21</v>
      </c>
      <c r="J19" s="71"/>
      <c r="K19" s="72"/>
      <c r="L19" s="10" t="s">
        <v>17</v>
      </c>
      <c r="M19" s="11">
        <v>21132.84</v>
      </c>
      <c r="N19" s="71"/>
      <c r="O19" s="72"/>
      <c r="P19" s="71"/>
      <c r="Q19" s="72"/>
      <c r="R19" s="71"/>
      <c r="S19" s="72"/>
      <c r="T19" s="71"/>
      <c r="U19" s="72"/>
      <c r="V19" s="14" t="s">
        <v>17</v>
      </c>
      <c r="W19" s="15">
        <v>26416.05</v>
      </c>
    </row>
    <row r="20" spans="1:23" ht="14.25" customHeight="1">
      <c r="A20" s="5">
        <v>15</v>
      </c>
      <c r="B20" s="6" t="s">
        <v>32</v>
      </c>
      <c r="C20" s="7" t="s">
        <v>17</v>
      </c>
      <c r="D20" s="8">
        <v>31327.360000000001</v>
      </c>
      <c r="E20" s="9">
        <v>3.1199999999999999E-2</v>
      </c>
      <c r="F20" s="71"/>
      <c r="G20" s="72"/>
      <c r="H20" s="10" t="s">
        <v>17</v>
      </c>
      <c r="I20" s="11">
        <v>9398.2099999999991</v>
      </c>
      <c r="J20" s="71"/>
      <c r="K20" s="72"/>
      <c r="L20" s="10" t="s">
        <v>17</v>
      </c>
      <c r="M20" s="11">
        <v>21929.15</v>
      </c>
      <c r="N20" s="71"/>
      <c r="O20" s="72"/>
      <c r="P20" s="71"/>
      <c r="Q20" s="72"/>
      <c r="R20" s="71"/>
      <c r="S20" s="72"/>
      <c r="T20" s="71"/>
      <c r="U20" s="72"/>
      <c r="V20" s="14" t="s">
        <v>17</v>
      </c>
      <c r="W20" s="15">
        <v>31327.360000000001</v>
      </c>
    </row>
    <row r="21" spans="1:23" ht="14.25" customHeight="1">
      <c r="A21" s="5">
        <v>16</v>
      </c>
      <c r="B21" s="6" t="s">
        <v>33</v>
      </c>
      <c r="C21" s="7" t="s">
        <v>17</v>
      </c>
      <c r="D21" s="8">
        <v>43988.5</v>
      </c>
      <c r="E21" s="9">
        <v>4.3900000000000002E-2</v>
      </c>
      <c r="F21" s="71"/>
      <c r="G21" s="72"/>
      <c r="H21" s="71"/>
      <c r="I21" s="72"/>
      <c r="J21" s="71"/>
      <c r="K21" s="72"/>
      <c r="L21" s="71"/>
      <c r="M21" s="72"/>
      <c r="N21" s="71"/>
      <c r="O21" s="72"/>
      <c r="P21" s="71"/>
      <c r="Q21" s="72"/>
      <c r="R21" s="71"/>
      <c r="S21" s="72"/>
      <c r="T21" s="16" t="s">
        <v>17</v>
      </c>
      <c r="U21" s="11">
        <v>43988.5</v>
      </c>
      <c r="V21" s="14" t="s">
        <v>17</v>
      </c>
      <c r="W21" s="15">
        <v>43988.5</v>
      </c>
    </row>
    <row r="22" spans="1:23" ht="14.25" customHeight="1">
      <c r="A22" s="5">
        <v>17</v>
      </c>
      <c r="B22" s="6" t="s">
        <v>34</v>
      </c>
      <c r="C22" s="7" t="s">
        <v>17</v>
      </c>
      <c r="D22" s="8">
        <v>27776.3</v>
      </c>
      <c r="E22" s="9">
        <v>2.7699999999999999E-2</v>
      </c>
      <c r="F22" s="71"/>
      <c r="G22" s="72"/>
      <c r="H22" s="71"/>
      <c r="I22" s="72"/>
      <c r="J22" s="71"/>
      <c r="K22" s="72"/>
      <c r="L22" s="71"/>
      <c r="M22" s="72"/>
      <c r="N22" s="71"/>
      <c r="O22" s="72"/>
      <c r="P22" s="71"/>
      <c r="Q22" s="72"/>
      <c r="R22" s="71"/>
      <c r="S22" s="72"/>
      <c r="T22" s="16" t="s">
        <v>17</v>
      </c>
      <c r="U22" s="11">
        <v>27776.3</v>
      </c>
      <c r="V22" s="14" t="s">
        <v>17</v>
      </c>
      <c r="W22" s="15">
        <v>27776.3</v>
      </c>
    </row>
    <row r="23" spans="1:23" ht="14.25" customHeight="1">
      <c r="A23" s="5">
        <v>18</v>
      </c>
      <c r="B23" s="6" t="s">
        <v>35</v>
      </c>
      <c r="C23" s="7" t="s">
        <v>17</v>
      </c>
      <c r="D23" s="8">
        <v>3890.69</v>
      </c>
      <c r="E23" s="9">
        <v>3.8999999999999998E-3</v>
      </c>
      <c r="F23" s="71"/>
      <c r="G23" s="72"/>
      <c r="H23" s="71"/>
      <c r="I23" s="72"/>
      <c r="J23" s="71"/>
      <c r="K23" s="72"/>
      <c r="L23" s="71"/>
      <c r="M23" s="72"/>
      <c r="N23" s="71"/>
      <c r="O23" s="72"/>
      <c r="P23" s="71"/>
      <c r="Q23" s="72"/>
      <c r="R23" s="71"/>
      <c r="S23" s="72"/>
      <c r="T23" s="16" t="s">
        <v>17</v>
      </c>
      <c r="U23" s="11">
        <v>3890.69</v>
      </c>
      <c r="V23" s="14" t="s">
        <v>17</v>
      </c>
      <c r="W23" s="15">
        <v>3890.69</v>
      </c>
    </row>
    <row r="24" spans="1:23" ht="14.25" customHeight="1">
      <c r="A24" s="5">
        <v>19</v>
      </c>
      <c r="B24" s="6" t="s">
        <v>36</v>
      </c>
      <c r="C24" s="7" t="s">
        <v>17</v>
      </c>
      <c r="D24" s="8">
        <v>34259.53</v>
      </c>
      <c r="E24" s="9">
        <v>3.4200000000000001E-2</v>
      </c>
      <c r="F24" s="71"/>
      <c r="G24" s="72"/>
      <c r="H24" s="71"/>
      <c r="I24" s="72"/>
      <c r="J24" s="71"/>
      <c r="K24" s="72"/>
      <c r="L24" s="71"/>
      <c r="M24" s="72"/>
      <c r="N24" s="71"/>
      <c r="O24" s="72"/>
      <c r="P24" s="71"/>
      <c r="Q24" s="72"/>
      <c r="R24" s="10" t="s">
        <v>17</v>
      </c>
      <c r="S24" s="11">
        <v>34259.53</v>
      </c>
      <c r="T24" s="71"/>
      <c r="U24" s="72"/>
      <c r="V24" s="14" t="s">
        <v>17</v>
      </c>
      <c r="W24" s="15">
        <v>34259.53</v>
      </c>
    </row>
    <row r="25" spans="1:23" ht="18.95" customHeight="1">
      <c r="A25" s="5">
        <v>20</v>
      </c>
      <c r="B25" s="6" t="s">
        <v>37</v>
      </c>
      <c r="C25" s="7" t="s">
        <v>17</v>
      </c>
      <c r="D25" s="8">
        <v>178415.33</v>
      </c>
      <c r="E25" s="19">
        <v>0.1779</v>
      </c>
      <c r="F25" s="81"/>
      <c r="G25" s="82"/>
      <c r="H25" s="81"/>
      <c r="I25" s="82"/>
      <c r="J25" s="81"/>
      <c r="K25" s="82"/>
      <c r="L25" s="81"/>
      <c r="M25" s="82"/>
      <c r="N25" s="16" t="s">
        <v>17</v>
      </c>
      <c r="O25" s="11">
        <v>17841.53</v>
      </c>
      <c r="P25" s="10" t="s">
        <v>17</v>
      </c>
      <c r="Q25" s="11">
        <v>89207.67</v>
      </c>
      <c r="R25" s="10" t="s">
        <v>17</v>
      </c>
      <c r="S25" s="11">
        <v>71366.13</v>
      </c>
      <c r="T25" s="81"/>
      <c r="U25" s="82"/>
      <c r="V25" s="17" t="s">
        <v>17</v>
      </c>
      <c r="W25" s="18">
        <v>178415.33</v>
      </c>
    </row>
    <row r="26" spans="1:23" ht="14.25" customHeight="1">
      <c r="A26" s="5">
        <v>21</v>
      </c>
      <c r="B26" s="6" t="s">
        <v>38</v>
      </c>
      <c r="C26" s="7" t="s">
        <v>17</v>
      </c>
      <c r="D26" s="20">
        <v>739.8</v>
      </c>
      <c r="E26" s="9">
        <v>6.9999999999999999E-4</v>
      </c>
      <c r="F26" s="71"/>
      <c r="G26" s="72"/>
      <c r="H26" s="71"/>
      <c r="I26" s="72"/>
      <c r="J26" s="71"/>
      <c r="K26" s="72"/>
      <c r="L26" s="71"/>
      <c r="M26" s="72"/>
      <c r="N26" s="71"/>
      <c r="O26" s="72"/>
      <c r="P26" s="71"/>
      <c r="Q26" s="72"/>
      <c r="R26" s="71"/>
      <c r="S26" s="72"/>
      <c r="T26" s="16" t="s">
        <v>17</v>
      </c>
      <c r="U26" s="21">
        <v>739.8</v>
      </c>
      <c r="V26" s="14" t="s">
        <v>17</v>
      </c>
      <c r="W26" s="22">
        <v>739.8</v>
      </c>
    </row>
    <row r="27" spans="1:23" ht="14.25" customHeight="1">
      <c r="A27" s="5">
        <v>22</v>
      </c>
      <c r="B27" s="6" t="s">
        <v>39</v>
      </c>
      <c r="C27" s="7" t="s">
        <v>17</v>
      </c>
      <c r="D27" s="8">
        <v>75249.600000000006</v>
      </c>
      <c r="E27" s="9">
        <v>7.4999999999999997E-2</v>
      </c>
      <c r="F27" s="7" t="s">
        <v>17</v>
      </c>
      <c r="G27" s="8">
        <v>9406.2000000000007</v>
      </c>
      <c r="H27" s="7" t="s">
        <v>17</v>
      </c>
      <c r="I27" s="8">
        <v>9406.2000000000007</v>
      </c>
      <c r="J27" s="23" t="s">
        <v>17</v>
      </c>
      <c r="K27" s="8">
        <v>9406.2000000000007</v>
      </c>
      <c r="L27" s="7" t="s">
        <v>17</v>
      </c>
      <c r="M27" s="8">
        <v>9406.2000000000007</v>
      </c>
      <c r="N27" s="23" t="s">
        <v>17</v>
      </c>
      <c r="O27" s="8">
        <v>9406.2000000000007</v>
      </c>
      <c r="P27" s="7" t="s">
        <v>17</v>
      </c>
      <c r="Q27" s="8">
        <v>9406.2000000000007</v>
      </c>
      <c r="R27" s="7" t="s">
        <v>17</v>
      </c>
      <c r="S27" s="8">
        <v>9406.2000000000007</v>
      </c>
      <c r="T27" s="23" t="s">
        <v>17</v>
      </c>
      <c r="U27" s="8">
        <v>9406.2000000000007</v>
      </c>
      <c r="V27" s="14" t="s">
        <v>17</v>
      </c>
      <c r="W27" s="15">
        <v>75249.600000000006</v>
      </c>
    </row>
    <row r="28" spans="1:23" ht="14.25" customHeight="1">
      <c r="A28" s="79" t="s">
        <v>40</v>
      </c>
      <c r="B28" s="80"/>
      <c r="C28" s="75" t="s">
        <v>41</v>
      </c>
      <c r="D28" s="76"/>
      <c r="E28" s="24">
        <v>1</v>
      </c>
      <c r="F28" s="71"/>
      <c r="G28" s="72"/>
      <c r="H28" s="71"/>
      <c r="I28" s="72"/>
      <c r="J28" s="71"/>
      <c r="K28" s="72"/>
      <c r="L28" s="71"/>
      <c r="M28" s="72"/>
      <c r="N28" s="71"/>
      <c r="O28" s="72"/>
      <c r="P28" s="71"/>
      <c r="Q28" s="72"/>
      <c r="R28" s="71"/>
      <c r="S28" s="72"/>
      <c r="T28" s="71"/>
      <c r="U28" s="72"/>
      <c r="V28" s="25" t="s">
        <v>42</v>
      </c>
      <c r="W28" s="26">
        <v>1002998.7</v>
      </c>
    </row>
    <row r="29" spans="1:23" ht="14.25" customHeight="1">
      <c r="A29" s="73" t="s">
        <v>43</v>
      </c>
      <c r="B29" s="74"/>
      <c r="C29" s="71"/>
      <c r="D29" s="72"/>
      <c r="E29" s="12"/>
      <c r="F29" s="75" t="s">
        <v>44</v>
      </c>
      <c r="G29" s="76"/>
      <c r="H29" s="77" t="s">
        <v>45</v>
      </c>
      <c r="I29" s="78"/>
      <c r="J29" s="2" t="s">
        <v>46</v>
      </c>
      <c r="K29" s="28">
        <v>124428.96</v>
      </c>
      <c r="L29" s="77" t="s">
        <v>47</v>
      </c>
      <c r="M29" s="78"/>
      <c r="N29" s="2" t="s">
        <v>46</v>
      </c>
      <c r="O29" s="28">
        <v>91288.23</v>
      </c>
      <c r="P29" s="77" t="s">
        <v>48</v>
      </c>
      <c r="Q29" s="78"/>
      <c r="R29" s="27" t="s">
        <v>46</v>
      </c>
      <c r="S29" s="28">
        <v>115031.86</v>
      </c>
      <c r="T29" s="2" t="s">
        <v>46</v>
      </c>
      <c r="U29" s="28">
        <v>105006.98</v>
      </c>
      <c r="V29" s="75" t="s">
        <v>49</v>
      </c>
      <c r="W29" s="76"/>
    </row>
  </sheetData>
  <mergeCells count="174">
    <mergeCell ref="A1:W1"/>
    <mergeCell ref="A2:W2"/>
    <mergeCell ref="A3:B3"/>
    <mergeCell ref="C3:W3"/>
    <mergeCell ref="A4:A5"/>
    <mergeCell ref="B4:B5"/>
    <mergeCell ref="C4:D5"/>
    <mergeCell ref="F4:U4"/>
    <mergeCell ref="V4:W4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H6:I6"/>
    <mergeCell ref="J6:K6"/>
    <mergeCell ref="L6:M6"/>
    <mergeCell ref="N6:O6"/>
    <mergeCell ref="P6:Q6"/>
    <mergeCell ref="R6:S6"/>
    <mergeCell ref="T6:U6"/>
    <mergeCell ref="H7:I7"/>
    <mergeCell ref="J7:K7"/>
    <mergeCell ref="L7:M7"/>
    <mergeCell ref="N7:O7"/>
    <mergeCell ref="P7:Q7"/>
    <mergeCell ref="R7:S7"/>
    <mergeCell ref="T7:U7"/>
    <mergeCell ref="H8:I8"/>
    <mergeCell ref="J8:K8"/>
    <mergeCell ref="L8:M8"/>
    <mergeCell ref="N8:O8"/>
    <mergeCell ref="P8:Q8"/>
    <mergeCell ref="R8:S8"/>
    <mergeCell ref="T8:U8"/>
    <mergeCell ref="J9:K9"/>
    <mergeCell ref="L9:M9"/>
    <mergeCell ref="N9:O9"/>
    <mergeCell ref="P9:Q9"/>
    <mergeCell ref="R9:S9"/>
    <mergeCell ref="T9:U9"/>
    <mergeCell ref="F10:G10"/>
    <mergeCell ref="L10:M10"/>
    <mergeCell ref="N10:O10"/>
    <mergeCell ref="P10:Q10"/>
    <mergeCell ref="R10:S10"/>
    <mergeCell ref="T10:U10"/>
    <mergeCell ref="F11:G11"/>
    <mergeCell ref="H11:I11"/>
    <mergeCell ref="J11:K11"/>
    <mergeCell ref="N11:O11"/>
    <mergeCell ref="P11:Q11"/>
    <mergeCell ref="R11:S11"/>
    <mergeCell ref="T11:U11"/>
    <mergeCell ref="F12:G12"/>
    <mergeCell ref="H12:I12"/>
    <mergeCell ref="J12:K12"/>
    <mergeCell ref="N12:O12"/>
    <mergeCell ref="P12:Q12"/>
    <mergeCell ref="R12:S12"/>
    <mergeCell ref="T12:U12"/>
    <mergeCell ref="F13:G13"/>
    <mergeCell ref="H13:I13"/>
    <mergeCell ref="J13:K13"/>
    <mergeCell ref="L13:M13"/>
    <mergeCell ref="N13:O13"/>
    <mergeCell ref="P13:Q13"/>
    <mergeCell ref="R13:S13"/>
    <mergeCell ref="F14:G14"/>
    <mergeCell ref="H14:I14"/>
    <mergeCell ref="L14:M14"/>
    <mergeCell ref="N14:O14"/>
    <mergeCell ref="P14:Q14"/>
    <mergeCell ref="R14:S14"/>
    <mergeCell ref="T14:U14"/>
    <mergeCell ref="H15:I15"/>
    <mergeCell ref="L15:M15"/>
    <mergeCell ref="N15:O15"/>
    <mergeCell ref="P15:Q15"/>
    <mergeCell ref="R15:S15"/>
    <mergeCell ref="T15:U15"/>
    <mergeCell ref="F16:G16"/>
    <mergeCell ref="H16:I16"/>
    <mergeCell ref="J16:K16"/>
    <mergeCell ref="L16:M16"/>
    <mergeCell ref="N16:O16"/>
    <mergeCell ref="R16:S16"/>
    <mergeCell ref="T16:U16"/>
    <mergeCell ref="F17:G17"/>
    <mergeCell ref="H17:I17"/>
    <mergeCell ref="N17:O17"/>
    <mergeCell ref="P17:Q17"/>
    <mergeCell ref="R17:S17"/>
    <mergeCell ref="T17:U17"/>
    <mergeCell ref="F18:G18"/>
    <mergeCell ref="H18:I18"/>
    <mergeCell ref="J18:K18"/>
    <mergeCell ref="L18:M18"/>
    <mergeCell ref="P18:Q18"/>
    <mergeCell ref="R18:S18"/>
    <mergeCell ref="T18:U18"/>
    <mergeCell ref="F19:G19"/>
    <mergeCell ref="J19:K19"/>
    <mergeCell ref="N19:O19"/>
    <mergeCell ref="P19:Q19"/>
    <mergeCell ref="R19:S19"/>
    <mergeCell ref="T19:U19"/>
    <mergeCell ref="F20:G20"/>
    <mergeCell ref="J20:K20"/>
    <mergeCell ref="N20:O20"/>
    <mergeCell ref="P20:Q20"/>
    <mergeCell ref="R20:S20"/>
    <mergeCell ref="T20:U20"/>
    <mergeCell ref="F21:G21"/>
    <mergeCell ref="H21:I21"/>
    <mergeCell ref="J21:K21"/>
    <mergeCell ref="L21:M21"/>
    <mergeCell ref="N21:O21"/>
    <mergeCell ref="P21:Q21"/>
    <mergeCell ref="R21:S21"/>
    <mergeCell ref="F22:G22"/>
    <mergeCell ref="H22:I22"/>
    <mergeCell ref="J22:K22"/>
    <mergeCell ref="L22:M22"/>
    <mergeCell ref="N22:O22"/>
    <mergeCell ref="P22:Q22"/>
    <mergeCell ref="R22:S22"/>
    <mergeCell ref="F23:G23"/>
    <mergeCell ref="H23:I23"/>
    <mergeCell ref="J23:K23"/>
    <mergeCell ref="L23:M23"/>
    <mergeCell ref="N23:O23"/>
    <mergeCell ref="P23:Q23"/>
    <mergeCell ref="R23:S23"/>
    <mergeCell ref="F24:G24"/>
    <mergeCell ref="H24:I24"/>
    <mergeCell ref="J24:K24"/>
    <mergeCell ref="L24:M24"/>
    <mergeCell ref="N24:O24"/>
    <mergeCell ref="P24:Q24"/>
    <mergeCell ref="T24:U24"/>
    <mergeCell ref="F25:G25"/>
    <mergeCell ref="H25:I25"/>
    <mergeCell ref="J25:K25"/>
    <mergeCell ref="L25:M25"/>
    <mergeCell ref="T25:U25"/>
    <mergeCell ref="T28:U28"/>
    <mergeCell ref="A29:B29"/>
    <mergeCell ref="C29:D29"/>
    <mergeCell ref="F29:G29"/>
    <mergeCell ref="H29:I29"/>
    <mergeCell ref="L29:M29"/>
    <mergeCell ref="P29:Q29"/>
    <mergeCell ref="V29:W29"/>
    <mergeCell ref="F26:G26"/>
    <mergeCell ref="H26:I26"/>
    <mergeCell ref="J26:K26"/>
    <mergeCell ref="L26:M26"/>
    <mergeCell ref="N26:O26"/>
    <mergeCell ref="P26:Q26"/>
    <mergeCell ref="R26:S26"/>
    <mergeCell ref="A28:B28"/>
    <mergeCell ref="C28:D28"/>
    <mergeCell ref="F28:G28"/>
    <mergeCell ref="H28:I28"/>
    <mergeCell ref="J28:K28"/>
    <mergeCell ref="L28:M28"/>
    <mergeCell ref="N28:O28"/>
    <mergeCell ref="P28:Q28"/>
    <mergeCell ref="R28:S28"/>
  </mergeCells>
  <pageMargins left="0.23622047244094491" right="0.23622047244094491" top="0.74803149606299213" bottom="0.74803149606299213" header="0.31496062992125984" footer="0.31496062992125984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3B4F2-5CA9-4372-9343-0B14E9DBB0CD}">
  <dimension ref="A1:N29"/>
  <sheetViews>
    <sheetView topLeftCell="B1" workbookViewId="0">
      <selection activeCell="J27" sqref="F27:J27"/>
    </sheetView>
  </sheetViews>
  <sheetFormatPr defaultRowHeight="12.75"/>
  <cols>
    <col min="1" max="1" width="8.83203125" customWidth="1"/>
    <col min="2" max="2" width="40.6640625" customWidth="1"/>
    <col min="3" max="3" width="6.83203125" customWidth="1"/>
    <col min="4" max="4" width="13.5" customWidth="1"/>
    <col min="5" max="5" width="17.1640625" customWidth="1"/>
    <col min="6" max="6" width="17.5" bestFit="1" customWidth="1"/>
    <col min="7" max="7" width="16.83203125" bestFit="1" customWidth="1"/>
    <col min="8" max="13" width="16.6640625" bestFit="1" customWidth="1"/>
    <col min="14" max="14" width="19.33203125" bestFit="1" customWidth="1"/>
  </cols>
  <sheetData>
    <row r="1" spans="1:14" ht="36.75" customHeight="1">
      <c r="A1" s="85" t="s">
        <v>50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ht="14.25" customHeight="1">
      <c r="A2" s="88" t="s">
        <v>51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4" ht="14.25" customHeight="1">
      <c r="A3" s="81"/>
      <c r="B3" s="82"/>
      <c r="C3" s="90" t="s">
        <v>0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4" spans="1:14" ht="14.25" customHeight="1">
      <c r="A4" s="93" t="s">
        <v>1</v>
      </c>
      <c r="B4" s="95" t="s">
        <v>2</v>
      </c>
      <c r="C4" s="97" t="s">
        <v>3</v>
      </c>
      <c r="D4" s="98"/>
      <c r="E4" s="1" t="s">
        <v>4</v>
      </c>
      <c r="F4" s="90" t="s">
        <v>5</v>
      </c>
      <c r="G4" s="91"/>
      <c r="H4" s="91"/>
      <c r="I4" s="91"/>
      <c r="J4" s="91"/>
      <c r="K4" s="91"/>
      <c r="L4" s="91"/>
      <c r="M4" s="91"/>
      <c r="N4" s="3" t="s">
        <v>6</v>
      </c>
    </row>
    <row r="5" spans="1:14" ht="14.25" customHeight="1">
      <c r="A5" s="94"/>
      <c r="B5" s="96"/>
      <c r="C5" s="99"/>
      <c r="D5" s="100"/>
      <c r="E5" s="1" t="s">
        <v>7</v>
      </c>
      <c r="F5" s="4" t="s">
        <v>8</v>
      </c>
      <c r="G5" s="4" t="s">
        <v>9</v>
      </c>
      <c r="H5" s="4" t="s">
        <v>10</v>
      </c>
      <c r="I5" s="3" t="s">
        <v>11</v>
      </c>
      <c r="J5" s="29" t="s">
        <v>52</v>
      </c>
      <c r="K5" s="4" t="s">
        <v>13</v>
      </c>
      <c r="L5" s="4" t="s">
        <v>14</v>
      </c>
      <c r="M5" s="4" t="s">
        <v>15</v>
      </c>
      <c r="N5" s="4" t="s">
        <v>2</v>
      </c>
    </row>
    <row r="6" spans="1:14" ht="14.25" customHeight="1">
      <c r="A6" s="5">
        <v>1</v>
      </c>
      <c r="B6" s="6" t="s">
        <v>16</v>
      </c>
      <c r="C6" s="7" t="s">
        <v>17</v>
      </c>
      <c r="D6" s="8">
        <v>6067.79</v>
      </c>
      <c r="E6" s="9">
        <v>6.0000000000000001E-3</v>
      </c>
      <c r="F6" s="31">
        <f>D6/1</f>
        <v>6067.79</v>
      </c>
      <c r="G6" s="32"/>
      <c r="H6" s="32"/>
      <c r="I6" s="32"/>
      <c r="J6" s="32"/>
      <c r="K6" s="32"/>
      <c r="L6" s="32"/>
      <c r="M6" s="32"/>
      <c r="N6" s="33">
        <f t="shared" ref="N6:N27" si="0">SUM(F6:M6)</f>
        <v>6067.79</v>
      </c>
    </row>
    <row r="7" spans="1:14" ht="14.25" customHeight="1">
      <c r="A7" s="5">
        <v>2</v>
      </c>
      <c r="B7" s="6" t="s">
        <v>18</v>
      </c>
      <c r="C7" s="7" t="s">
        <v>17</v>
      </c>
      <c r="D7" s="8">
        <v>70095.98</v>
      </c>
      <c r="E7" s="9">
        <v>6.9900000000000004E-2</v>
      </c>
      <c r="F7" s="31">
        <f>D7/1</f>
        <v>70095.98</v>
      </c>
      <c r="G7" s="32"/>
      <c r="H7" s="32"/>
      <c r="I7" s="32"/>
      <c r="J7" s="32"/>
      <c r="K7" s="32"/>
      <c r="L7" s="32"/>
      <c r="M7" s="32"/>
      <c r="N7" s="33">
        <f t="shared" si="0"/>
        <v>70095.98</v>
      </c>
    </row>
    <row r="8" spans="1:14" ht="14.25" customHeight="1">
      <c r="A8" s="5">
        <v>3</v>
      </c>
      <c r="B8" s="6" t="s">
        <v>19</v>
      </c>
      <c r="C8" s="7" t="s">
        <v>17</v>
      </c>
      <c r="D8" s="8">
        <v>33103.03</v>
      </c>
      <c r="E8" s="9">
        <v>3.3000000000000002E-2</v>
      </c>
      <c r="F8" s="31">
        <f>D8/1</f>
        <v>33103.03</v>
      </c>
      <c r="G8" s="32"/>
      <c r="H8" s="32"/>
      <c r="I8" s="32"/>
      <c r="J8" s="32"/>
      <c r="K8" s="32"/>
      <c r="L8" s="32"/>
      <c r="M8" s="32"/>
      <c r="N8" s="33">
        <f t="shared" si="0"/>
        <v>33103.03</v>
      </c>
    </row>
    <row r="9" spans="1:14" ht="14.25" customHeight="1">
      <c r="A9" s="5">
        <v>4</v>
      </c>
      <c r="B9" s="6" t="s">
        <v>20</v>
      </c>
      <c r="C9" s="7" t="s">
        <v>17</v>
      </c>
      <c r="D9" s="8">
        <v>176357.5</v>
      </c>
      <c r="E9" s="9">
        <v>0.17580000000000001</v>
      </c>
      <c r="F9" s="31">
        <v>35271.5</v>
      </c>
      <c r="G9" s="31">
        <v>141086</v>
      </c>
      <c r="H9" s="32"/>
      <c r="I9" s="32"/>
      <c r="J9" s="32"/>
      <c r="K9" s="32"/>
      <c r="L9" s="32"/>
      <c r="M9" s="32"/>
      <c r="N9" s="33">
        <f t="shared" si="0"/>
        <v>176357.5</v>
      </c>
    </row>
    <row r="10" spans="1:14" ht="14.25" customHeight="1">
      <c r="A10" s="5">
        <v>5</v>
      </c>
      <c r="B10" s="6" t="s">
        <v>21</v>
      </c>
      <c r="C10" s="7" t="s">
        <v>17</v>
      </c>
      <c r="D10" s="8">
        <v>23021.09</v>
      </c>
      <c r="E10" s="9">
        <v>2.3E-2</v>
      </c>
      <c r="F10" s="32"/>
      <c r="G10" s="31">
        <v>9208.44</v>
      </c>
      <c r="H10" s="31">
        <v>13812.65</v>
      </c>
      <c r="I10" s="32"/>
      <c r="J10" s="32"/>
      <c r="K10" s="32"/>
      <c r="L10" s="32"/>
      <c r="M10" s="32"/>
      <c r="N10" s="33">
        <f t="shared" si="0"/>
        <v>23021.09</v>
      </c>
    </row>
    <row r="11" spans="1:14" ht="14.25" customHeight="1">
      <c r="A11" s="5">
        <v>6</v>
      </c>
      <c r="B11" s="6" t="s">
        <v>22</v>
      </c>
      <c r="C11" s="7" t="s">
        <v>17</v>
      </c>
      <c r="D11" s="8">
        <v>15538.06</v>
      </c>
      <c r="E11" s="9">
        <v>1.55E-2</v>
      </c>
      <c r="F11" s="32"/>
      <c r="G11" s="32"/>
      <c r="H11" s="32"/>
      <c r="I11" s="31">
        <f>D11/1</f>
        <v>15538.06</v>
      </c>
      <c r="J11" s="32"/>
      <c r="K11" s="32"/>
      <c r="L11" s="32"/>
      <c r="M11" s="32"/>
      <c r="N11" s="33">
        <f t="shared" si="0"/>
        <v>15538.06</v>
      </c>
    </row>
    <row r="12" spans="1:14" ht="18" customHeight="1">
      <c r="A12" s="5">
        <v>7</v>
      </c>
      <c r="B12" s="6" t="s">
        <v>23</v>
      </c>
      <c r="C12" s="7" t="s">
        <v>17</v>
      </c>
      <c r="D12" s="8">
        <v>30109.98</v>
      </c>
      <c r="E12" s="9">
        <v>0.03</v>
      </c>
      <c r="F12" s="34"/>
      <c r="G12" s="34"/>
      <c r="H12" s="34"/>
      <c r="I12" s="31">
        <f>D12/1</f>
        <v>30109.98</v>
      </c>
      <c r="J12" s="34"/>
      <c r="K12" s="34"/>
      <c r="L12" s="34"/>
      <c r="M12" s="34"/>
      <c r="N12" s="33">
        <f t="shared" si="0"/>
        <v>30109.98</v>
      </c>
    </row>
    <row r="13" spans="1:14" ht="14.25" customHeight="1">
      <c r="A13" s="5">
        <v>8</v>
      </c>
      <c r="B13" s="6" t="s">
        <v>24</v>
      </c>
      <c r="C13" s="7" t="s">
        <v>17</v>
      </c>
      <c r="D13" s="8">
        <v>19205.490000000002</v>
      </c>
      <c r="E13" s="9">
        <v>1.9099999999999999E-2</v>
      </c>
      <c r="F13" s="32"/>
      <c r="G13" s="32"/>
      <c r="H13" s="32"/>
      <c r="I13" s="32"/>
      <c r="J13" s="32"/>
      <c r="K13" s="32"/>
      <c r="L13" s="32"/>
      <c r="M13" s="31">
        <f>D13/1</f>
        <v>19205.490000000002</v>
      </c>
      <c r="N13" s="33">
        <f t="shared" si="0"/>
        <v>19205.490000000002</v>
      </c>
    </row>
    <row r="14" spans="1:14" ht="14.25" customHeight="1">
      <c r="A14" s="5">
        <v>9</v>
      </c>
      <c r="B14" s="6" t="s">
        <v>25</v>
      </c>
      <c r="C14" s="7" t="s">
        <v>17</v>
      </c>
      <c r="D14" s="8">
        <v>57400.800000000003</v>
      </c>
      <c r="E14" s="9">
        <v>5.7200000000000001E-2</v>
      </c>
      <c r="F14" s="32"/>
      <c r="G14" s="32"/>
      <c r="H14" s="31">
        <f>D14/1</f>
        <v>57400.800000000003</v>
      </c>
      <c r="I14" s="32"/>
      <c r="J14" s="32"/>
      <c r="K14" s="32"/>
      <c r="L14" s="32"/>
      <c r="M14" s="32"/>
      <c r="N14" s="33">
        <f t="shared" si="0"/>
        <v>57400.800000000003</v>
      </c>
    </row>
    <row r="15" spans="1:14" ht="14.45" customHeight="1">
      <c r="A15" s="5">
        <v>10</v>
      </c>
      <c r="B15" s="6" t="s">
        <v>26</v>
      </c>
      <c r="C15" s="7" t="s">
        <v>17</v>
      </c>
      <c r="D15" s="8">
        <v>16247.52</v>
      </c>
      <c r="E15" s="9">
        <v>1.6199999999999999E-2</v>
      </c>
      <c r="F15" s="31">
        <v>3249.5</v>
      </c>
      <c r="G15" s="32"/>
      <c r="H15" s="31">
        <v>12998.02</v>
      </c>
      <c r="I15" s="32"/>
      <c r="J15" s="32"/>
      <c r="K15" s="32"/>
      <c r="L15" s="35" t="s">
        <v>27</v>
      </c>
      <c r="M15" s="32"/>
      <c r="N15" s="33">
        <f t="shared" si="0"/>
        <v>16247.52</v>
      </c>
    </row>
    <row r="16" spans="1:14" ht="14.25" customHeight="1">
      <c r="A16" s="5">
        <v>11</v>
      </c>
      <c r="B16" s="6" t="s">
        <v>28</v>
      </c>
      <c r="C16" s="7" t="s">
        <v>17</v>
      </c>
      <c r="D16" s="8">
        <v>8125.23</v>
      </c>
      <c r="E16" s="9">
        <v>8.0999999999999996E-3</v>
      </c>
      <c r="F16" s="32"/>
      <c r="G16" s="32"/>
      <c r="H16" s="32"/>
      <c r="I16" s="32"/>
      <c r="J16" s="32"/>
      <c r="K16" s="31">
        <f>D16/1</f>
        <v>8125.23</v>
      </c>
      <c r="L16" s="32"/>
      <c r="M16" s="32"/>
      <c r="N16" s="33">
        <f t="shared" si="0"/>
        <v>8125.23</v>
      </c>
    </row>
    <row r="17" spans="1:14" ht="14.25" customHeight="1">
      <c r="A17" s="5">
        <v>12</v>
      </c>
      <c r="B17" s="6" t="s">
        <v>29</v>
      </c>
      <c r="C17" s="7" t="s">
        <v>17</v>
      </c>
      <c r="D17" s="8">
        <v>61622.57</v>
      </c>
      <c r="E17" s="9">
        <v>6.1400000000000003E-2</v>
      </c>
      <c r="F17" s="32"/>
      <c r="G17" s="32"/>
      <c r="H17" s="31">
        <f>$D$17/2</f>
        <v>30811.285</v>
      </c>
      <c r="I17" s="31">
        <f>$D$17/2</f>
        <v>30811.285</v>
      </c>
      <c r="J17" s="32"/>
      <c r="K17" s="32"/>
      <c r="L17" s="32"/>
      <c r="M17" s="32"/>
      <c r="N17" s="33">
        <f t="shared" si="0"/>
        <v>61622.57</v>
      </c>
    </row>
    <row r="18" spans="1:14" ht="14.25" customHeight="1">
      <c r="A18" s="5">
        <v>13</v>
      </c>
      <c r="B18" s="6" t="s">
        <v>30</v>
      </c>
      <c r="C18" s="7" t="s">
        <v>17</v>
      </c>
      <c r="D18" s="8">
        <v>64040.5</v>
      </c>
      <c r="E18" s="9">
        <v>6.3799999999999996E-2</v>
      </c>
      <c r="F18" s="32"/>
      <c r="G18" s="32"/>
      <c r="H18" s="32"/>
      <c r="I18" s="32"/>
      <c r="J18" s="31">
        <f>D18/1</f>
        <v>64040.5</v>
      </c>
      <c r="K18" s="32"/>
      <c r="L18" s="32"/>
      <c r="M18" s="32"/>
      <c r="N18" s="33">
        <f t="shared" si="0"/>
        <v>64040.5</v>
      </c>
    </row>
    <row r="19" spans="1:14" ht="14.25" customHeight="1">
      <c r="A19" s="5">
        <v>14</v>
      </c>
      <c r="B19" s="6" t="s">
        <v>31</v>
      </c>
      <c r="C19" s="7" t="s">
        <v>17</v>
      </c>
      <c r="D19" s="8">
        <v>26416.05</v>
      </c>
      <c r="E19" s="9">
        <v>2.63E-2</v>
      </c>
      <c r="F19" s="32"/>
      <c r="G19" s="31">
        <v>5283.21</v>
      </c>
      <c r="H19" s="32"/>
      <c r="I19" s="31">
        <v>21132.84</v>
      </c>
      <c r="J19" s="32"/>
      <c r="K19" s="32"/>
      <c r="L19" s="32"/>
      <c r="M19" s="32"/>
      <c r="N19" s="33">
        <f t="shared" si="0"/>
        <v>26416.05</v>
      </c>
    </row>
    <row r="20" spans="1:14" ht="14.25" customHeight="1">
      <c r="A20" s="5">
        <v>15</v>
      </c>
      <c r="B20" s="6" t="s">
        <v>32</v>
      </c>
      <c r="C20" s="7" t="s">
        <v>17</v>
      </c>
      <c r="D20" s="8">
        <v>31327.360000000001</v>
      </c>
      <c r="E20" s="9">
        <v>3.1199999999999999E-2</v>
      </c>
      <c r="F20" s="32"/>
      <c r="G20" s="31">
        <v>9398.2099999999991</v>
      </c>
      <c r="H20" s="32"/>
      <c r="I20" s="31">
        <v>21929.15</v>
      </c>
      <c r="J20" s="32"/>
      <c r="K20" s="32"/>
      <c r="L20" s="32"/>
      <c r="M20" s="32"/>
      <c r="N20" s="33">
        <f t="shared" si="0"/>
        <v>31327.360000000001</v>
      </c>
    </row>
    <row r="21" spans="1:14" ht="14.25" customHeight="1">
      <c r="A21" s="5">
        <v>16</v>
      </c>
      <c r="B21" s="6" t="s">
        <v>33</v>
      </c>
      <c r="C21" s="7" t="s">
        <v>17</v>
      </c>
      <c r="D21" s="8">
        <v>43988.5</v>
      </c>
      <c r="E21" s="9">
        <v>4.3900000000000002E-2</v>
      </c>
      <c r="F21" s="32"/>
      <c r="G21" s="32"/>
      <c r="H21" s="32"/>
      <c r="I21" s="32"/>
      <c r="J21" s="32"/>
      <c r="K21" s="32"/>
      <c r="L21" s="32"/>
      <c r="M21" s="31">
        <f>D21/1</f>
        <v>43988.5</v>
      </c>
      <c r="N21" s="33">
        <f t="shared" si="0"/>
        <v>43988.5</v>
      </c>
    </row>
    <row r="22" spans="1:14" ht="14.25" customHeight="1">
      <c r="A22" s="5">
        <v>17</v>
      </c>
      <c r="B22" s="6" t="s">
        <v>34</v>
      </c>
      <c r="C22" s="7" t="s">
        <v>17</v>
      </c>
      <c r="D22" s="8">
        <v>27776.3</v>
      </c>
      <c r="E22" s="9">
        <v>2.7699999999999999E-2</v>
      </c>
      <c r="F22" s="32"/>
      <c r="G22" s="32"/>
      <c r="H22" s="32"/>
      <c r="I22" s="32"/>
      <c r="J22" s="32"/>
      <c r="K22" s="32"/>
      <c r="L22" s="32"/>
      <c r="M22" s="31">
        <f t="shared" ref="M22:M23" si="1">D22/1</f>
        <v>27776.3</v>
      </c>
      <c r="N22" s="33">
        <f t="shared" si="0"/>
        <v>27776.3</v>
      </c>
    </row>
    <row r="23" spans="1:14" ht="14.25" customHeight="1">
      <c r="A23" s="5">
        <v>18</v>
      </c>
      <c r="B23" s="6" t="s">
        <v>35</v>
      </c>
      <c r="C23" s="7" t="s">
        <v>17</v>
      </c>
      <c r="D23" s="8">
        <v>3890.69</v>
      </c>
      <c r="E23" s="9">
        <v>3.8999999999999998E-3</v>
      </c>
      <c r="F23" s="32"/>
      <c r="G23" s="32"/>
      <c r="H23" s="32"/>
      <c r="I23" s="32"/>
      <c r="J23" s="32"/>
      <c r="K23" s="32"/>
      <c r="L23" s="32"/>
      <c r="M23" s="31">
        <f t="shared" si="1"/>
        <v>3890.69</v>
      </c>
      <c r="N23" s="33">
        <f t="shared" si="0"/>
        <v>3890.69</v>
      </c>
    </row>
    <row r="24" spans="1:14" ht="14.25" customHeight="1">
      <c r="A24" s="5">
        <v>19</v>
      </c>
      <c r="B24" s="6" t="s">
        <v>36</v>
      </c>
      <c r="C24" s="7" t="s">
        <v>17</v>
      </c>
      <c r="D24" s="8">
        <v>34259.53</v>
      </c>
      <c r="E24" s="9">
        <v>3.4200000000000001E-2</v>
      </c>
      <c r="F24" s="32"/>
      <c r="G24" s="32"/>
      <c r="H24" s="32"/>
      <c r="I24" s="32"/>
      <c r="J24" s="32"/>
      <c r="K24" s="32"/>
      <c r="L24" s="31">
        <f>D24/1</f>
        <v>34259.53</v>
      </c>
      <c r="M24" s="32"/>
      <c r="N24" s="33">
        <f t="shared" si="0"/>
        <v>34259.53</v>
      </c>
    </row>
    <row r="25" spans="1:14" ht="18.95" customHeight="1">
      <c r="A25" s="5">
        <v>20</v>
      </c>
      <c r="B25" s="6" t="s">
        <v>37</v>
      </c>
      <c r="C25" s="7" t="s">
        <v>17</v>
      </c>
      <c r="D25" s="8">
        <v>178415.33</v>
      </c>
      <c r="E25" s="19">
        <v>0.1779</v>
      </c>
      <c r="F25" s="34"/>
      <c r="G25" s="34"/>
      <c r="H25" s="34"/>
      <c r="I25" s="34"/>
      <c r="J25" s="31">
        <v>17841.53</v>
      </c>
      <c r="K25" s="31">
        <v>89207.67</v>
      </c>
      <c r="L25" s="31">
        <v>71366.13</v>
      </c>
      <c r="M25" s="34"/>
      <c r="N25" s="33">
        <f t="shared" si="0"/>
        <v>178415.33000000002</v>
      </c>
    </row>
    <row r="26" spans="1:14" ht="14.25" customHeight="1">
      <c r="A26" s="5">
        <v>21</v>
      </c>
      <c r="B26" s="6" t="s">
        <v>38</v>
      </c>
      <c r="C26" s="7" t="s">
        <v>17</v>
      </c>
      <c r="D26" s="20">
        <v>739.8</v>
      </c>
      <c r="E26" s="9">
        <v>6.9999999999999999E-4</v>
      </c>
      <c r="F26" s="32"/>
      <c r="G26" s="32"/>
      <c r="H26" s="32"/>
      <c r="I26" s="32"/>
      <c r="J26" s="32"/>
      <c r="K26" s="32"/>
      <c r="L26" s="32"/>
      <c r="M26" s="31">
        <f>D26/1</f>
        <v>739.8</v>
      </c>
      <c r="N26" s="33">
        <f t="shared" si="0"/>
        <v>739.8</v>
      </c>
    </row>
    <row r="27" spans="1:14" ht="14.25" customHeight="1">
      <c r="A27" s="5">
        <v>22</v>
      </c>
      <c r="B27" s="6" t="s">
        <v>39</v>
      </c>
      <c r="C27" s="7" t="s">
        <v>17</v>
      </c>
      <c r="D27" s="8">
        <v>75249.600000000006</v>
      </c>
      <c r="E27" s="9">
        <v>7.4999999999999997E-2</v>
      </c>
      <c r="F27" s="31">
        <f>$D$27/8</f>
        <v>9406.2000000000007</v>
      </c>
      <c r="G27" s="31">
        <f t="shared" ref="G27" si="2">$D$27/8</f>
        <v>9406.2000000000007</v>
      </c>
      <c r="H27" s="31">
        <f t="shared" ref="H27" si="3">$D$27/8</f>
        <v>9406.2000000000007</v>
      </c>
      <c r="I27" s="31">
        <f t="shared" ref="I27" si="4">$D$27/8</f>
        <v>9406.2000000000007</v>
      </c>
      <c r="J27" s="31">
        <f t="shared" ref="J27" si="5">$D$27/8</f>
        <v>9406.2000000000007</v>
      </c>
      <c r="K27" s="31">
        <f t="shared" ref="K27" si="6">$D$27/8</f>
        <v>9406.2000000000007</v>
      </c>
      <c r="L27" s="31">
        <f t="shared" ref="L27" si="7">$D$27/8</f>
        <v>9406.2000000000007</v>
      </c>
      <c r="M27" s="31">
        <f t="shared" ref="M27" si="8">$D$27/8</f>
        <v>9406.2000000000007</v>
      </c>
      <c r="N27" s="33">
        <f t="shared" si="0"/>
        <v>75249.599999999991</v>
      </c>
    </row>
    <row r="28" spans="1:14" ht="14.25" customHeight="1">
      <c r="A28" s="79" t="s">
        <v>40</v>
      </c>
      <c r="B28" s="80"/>
      <c r="C28" s="105">
        <f>SUM(D6:D27)</f>
        <v>1002998.7000000001</v>
      </c>
      <c r="D28" s="106"/>
      <c r="E28" s="24">
        <f>SUM(E6:E27)</f>
        <v>0.99980000000000013</v>
      </c>
      <c r="F28" s="13"/>
      <c r="G28" s="13"/>
      <c r="H28" s="13"/>
      <c r="I28" s="13"/>
      <c r="J28" s="30"/>
      <c r="K28" s="13"/>
      <c r="L28" s="13"/>
      <c r="M28" s="13"/>
      <c r="N28" s="25"/>
    </row>
    <row r="29" spans="1:14" ht="14.25" customHeight="1">
      <c r="A29" s="73" t="s">
        <v>43</v>
      </c>
      <c r="B29" s="74"/>
      <c r="C29" s="71"/>
      <c r="D29" s="72"/>
      <c r="E29" s="12"/>
      <c r="F29" s="36">
        <f>SUM(F6:F28)</f>
        <v>157194</v>
      </c>
      <c r="G29" s="36">
        <f t="shared" ref="G29:M29" si="9">SUM(G6:G28)</f>
        <v>174382.06</v>
      </c>
      <c r="H29" s="36">
        <f t="shared" si="9"/>
        <v>124428.955</v>
      </c>
      <c r="I29" s="36">
        <f t="shared" si="9"/>
        <v>128927.515</v>
      </c>
      <c r="J29" s="36">
        <f t="shared" si="9"/>
        <v>91288.23</v>
      </c>
      <c r="K29" s="36">
        <f t="shared" si="9"/>
        <v>106739.09999999999</v>
      </c>
      <c r="L29" s="36">
        <f t="shared" si="9"/>
        <v>115031.86</v>
      </c>
      <c r="M29" s="36">
        <f t="shared" si="9"/>
        <v>105006.98000000001</v>
      </c>
      <c r="N29" s="36">
        <f>SUM(N6:N28)</f>
        <v>1002998.7000000001</v>
      </c>
    </row>
  </sheetData>
  <mergeCells count="12">
    <mergeCell ref="A29:B29"/>
    <mergeCell ref="C29:D29"/>
    <mergeCell ref="A28:B28"/>
    <mergeCell ref="C28:D28"/>
    <mergeCell ref="A1:N1"/>
    <mergeCell ref="A2:N2"/>
    <mergeCell ref="A3:B3"/>
    <mergeCell ref="C3:N3"/>
    <mergeCell ref="A4:A5"/>
    <mergeCell ref="B4:B5"/>
    <mergeCell ref="C4:D5"/>
    <mergeCell ref="F4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01780-8F16-4DE3-8BEE-BF187CB60FFA}">
  <sheetPr>
    <pageSetUpPr fitToPage="1"/>
  </sheetPr>
  <dimension ref="A1:R30"/>
  <sheetViews>
    <sheetView workbookViewId="0">
      <selection activeCell="N17" sqref="N17"/>
    </sheetView>
  </sheetViews>
  <sheetFormatPr defaultRowHeight="12.75"/>
  <cols>
    <col min="1" max="1" width="8.83203125" customWidth="1"/>
    <col min="2" max="2" width="40.6640625" customWidth="1"/>
    <col min="3" max="3" width="17.1640625" bestFit="1" customWidth="1"/>
    <col min="4" max="4" width="17.1640625" customWidth="1"/>
    <col min="5" max="5" width="17.5" hidden="1" customWidth="1"/>
    <col min="6" max="6" width="16.83203125" hidden="1" customWidth="1"/>
    <col min="7" max="9" width="16.6640625" hidden="1" customWidth="1"/>
    <col min="10" max="10" width="16.6640625" bestFit="1" customWidth="1"/>
    <col min="11" max="11" width="16.83203125" bestFit="1" customWidth="1"/>
    <col min="12" max="14" width="16.6640625" bestFit="1" customWidth="1"/>
    <col min="15" max="15" width="19.1640625" customWidth="1"/>
    <col min="16" max="16" width="15" customWidth="1"/>
  </cols>
  <sheetData>
    <row r="1" spans="1:16" ht="13.5" thickBot="1">
      <c r="A1" s="112" t="s">
        <v>50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4"/>
    </row>
    <row r="2" spans="1:16" ht="36.75" customHeight="1">
      <c r="A2" s="128" t="s">
        <v>59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30"/>
    </row>
    <row r="3" spans="1:16" ht="14.25" customHeight="1" thickBot="1">
      <c r="A3" s="116" t="s">
        <v>60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68"/>
    </row>
    <row r="4" spans="1:16" ht="14.25" customHeight="1">
      <c r="A4" s="118"/>
      <c r="B4" s="119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49"/>
    </row>
    <row r="5" spans="1:16" ht="27.75" customHeight="1">
      <c r="A5" s="121" t="s">
        <v>1</v>
      </c>
      <c r="B5" s="122" t="s">
        <v>2</v>
      </c>
      <c r="C5" s="123"/>
      <c r="D5" s="126" t="s">
        <v>58</v>
      </c>
      <c r="E5" s="55" t="s">
        <v>5</v>
      </c>
      <c r="F5" s="55"/>
      <c r="G5" s="55"/>
      <c r="H5" s="55"/>
      <c r="I5" s="55"/>
      <c r="J5" s="124" t="s">
        <v>62</v>
      </c>
      <c r="K5" s="125"/>
      <c r="L5" s="55"/>
      <c r="M5" s="55"/>
      <c r="N5" s="55"/>
      <c r="O5" s="111" t="s">
        <v>55</v>
      </c>
      <c r="P5" s="115" t="s">
        <v>56</v>
      </c>
    </row>
    <row r="6" spans="1:16" ht="24.75" customHeight="1">
      <c r="A6" s="121"/>
      <c r="B6" s="122"/>
      <c r="C6" s="123"/>
      <c r="D6" s="127"/>
      <c r="E6" s="38" t="s">
        <v>8</v>
      </c>
      <c r="F6" s="38" t="s">
        <v>9</v>
      </c>
      <c r="G6" s="38" t="s">
        <v>10</v>
      </c>
      <c r="H6" s="38" t="s">
        <v>11</v>
      </c>
      <c r="I6" s="38" t="s">
        <v>54</v>
      </c>
      <c r="J6" s="58" t="s">
        <v>57</v>
      </c>
      <c r="K6" s="59" t="s">
        <v>53</v>
      </c>
      <c r="L6" s="38" t="s">
        <v>61</v>
      </c>
      <c r="M6" s="56" t="s">
        <v>61</v>
      </c>
      <c r="N6" s="56" t="s">
        <v>61</v>
      </c>
      <c r="O6" s="111"/>
      <c r="P6" s="115"/>
    </row>
    <row r="7" spans="1:16" ht="14.25" customHeight="1">
      <c r="A7" s="50">
        <v>1</v>
      </c>
      <c r="B7" s="39" t="s">
        <v>16</v>
      </c>
      <c r="C7" s="40">
        <v>6067.79</v>
      </c>
      <c r="D7" s="41">
        <f t="shared" ref="D7:D25" si="0">C7/$C$29</f>
        <v>6.0496489177902218E-3</v>
      </c>
      <c r="E7" s="42">
        <f>C7/1</f>
        <v>6067.79</v>
      </c>
      <c r="F7" s="43"/>
      <c r="G7" s="43"/>
      <c r="H7" s="43"/>
      <c r="I7" s="43"/>
      <c r="J7" s="60">
        <f t="shared" ref="J7:J18" si="1">SUM(E7:H7)</f>
        <v>6067.79</v>
      </c>
      <c r="K7" s="61">
        <f t="shared" ref="K7:K27" si="2">J7/C7</f>
        <v>1</v>
      </c>
      <c r="L7" s="43"/>
      <c r="M7" s="43"/>
      <c r="N7" s="43"/>
      <c r="O7" s="63">
        <f>C7-J7</f>
        <v>0</v>
      </c>
      <c r="P7" s="64">
        <v>0</v>
      </c>
    </row>
    <row r="8" spans="1:16" ht="14.25" customHeight="1">
      <c r="A8" s="50">
        <v>2</v>
      </c>
      <c r="B8" s="39" t="s">
        <v>18</v>
      </c>
      <c r="C8" s="40">
        <v>70095.98</v>
      </c>
      <c r="D8" s="41">
        <f t="shared" si="0"/>
        <v>6.9886411617482644E-2</v>
      </c>
      <c r="E8" s="42">
        <f>C8/1</f>
        <v>70095.98</v>
      </c>
      <c r="F8" s="43"/>
      <c r="G8" s="43"/>
      <c r="H8" s="43"/>
      <c r="I8" s="43"/>
      <c r="J8" s="60">
        <f t="shared" si="1"/>
        <v>70095.98</v>
      </c>
      <c r="K8" s="61">
        <f t="shared" si="2"/>
        <v>1</v>
      </c>
      <c r="L8" s="43"/>
      <c r="M8" s="43"/>
      <c r="N8" s="43"/>
      <c r="O8" s="63">
        <f t="shared" ref="O8:O28" si="3">C8-J8</f>
        <v>0</v>
      </c>
      <c r="P8" s="64">
        <v>0</v>
      </c>
    </row>
    <row r="9" spans="1:16" ht="14.25" customHeight="1">
      <c r="A9" s="50">
        <v>3</v>
      </c>
      <c r="B9" s="39" t="s">
        <v>19</v>
      </c>
      <c r="C9" s="40">
        <v>33103.03</v>
      </c>
      <c r="D9" s="41">
        <f t="shared" si="0"/>
        <v>3.3004060723109609E-2</v>
      </c>
      <c r="E9" s="42">
        <f>C9/1</f>
        <v>33103.03</v>
      </c>
      <c r="F9" s="43"/>
      <c r="G9" s="43"/>
      <c r="H9" s="43"/>
      <c r="I9" s="43"/>
      <c r="J9" s="60">
        <f t="shared" si="1"/>
        <v>33103.03</v>
      </c>
      <c r="K9" s="61">
        <f t="shared" si="2"/>
        <v>1</v>
      </c>
      <c r="L9" s="43"/>
      <c r="M9" s="43"/>
      <c r="N9" s="43"/>
      <c r="O9" s="63">
        <f t="shared" si="3"/>
        <v>0</v>
      </c>
      <c r="P9" s="64">
        <v>0</v>
      </c>
    </row>
    <row r="10" spans="1:16" ht="14.25" customHeight="1">
      <c r="A10" s="50">
        <v>4</v>
      </c>
      <c r="B10" s="39" t="s">
        <v>20</v>
      </c>
      <c r="C10" s="40">
        <v>176357.5</v>
      </c>
      <c r="D10" s="41">
        <f t="shared" si="0"/>
        <v>0.17583023786571209</v>
      </c>
      <c r="E10" s="42">
        <v>35271.5</v>
      </c>
      <c r="F10" s="42">
        <v>141086</v>
      </c>
      <c r="G10" s="43"/>
      <c r="H10" s="43"/>
      <c r="I10" s="43"/>
      <c r="J10" s="60">
        <f t="shared" si="1"/>
        <v>176357.5</v>
      </c>
      <c r="K10" s="61">
        <f t="shared" si="2"/>
        <v>1</v>
      </c>
      <c r="L10" s="43"/>
      <c r="M10" s="43"/>
      <c r="N10" s="43"/>
      <c r="O10" s="63">
        <f t="shared" si="3"/>
        <v>0</v>
      </c>
      <c r="P10" s="64">
        <v>0</v>
      </c>
    </row>
    <row r="11" spans="1:16" ht="14.25" customHeight="1">
      <c r="A11" s="50">
        <v>5</v>
      </c>
      <c r="B11" s="39" t="s">
        <v>21</v>
      </c>
      <c r="C11" s="40">
        <v>23021.09</v>
      </c>
      <c r="D11" s="41">
        <f t="shared" si="0"/>
        <v>2.2952263048795576E-2</v>
      </c>
      <c r="E11" s="43"/>
      <c r="F11" s="42">
        <v>9208.44</v>
      </c>
      <c r="G11" s="42">
        <v>13812.65</v>
      </c>
      <c r="H11" s="43"/>
      <c r="I11" s="43"/>
      <c r="J11" s="60">
        <f t="shared" si="1"/>
        <v>23021.09</v>
      </c>
      <c r="K11" s="61">
        <f t="shared" si="2"/>
        <v>1</v>
      </c>
      <c r="L11" s="43"/>
      <c r="M11" s="43"/>
      <c r="N11" s="43"/>
      <c r="O11" s="63">
        <f t="shared" si="3"/>
        <v>0</v>
      </c>
      <c r="P11" s="64">
        <v>0</v>
      </c>
    </row>
    <row r="12" spans="1:16" ht="14.25" customHeight="1">
      <c r="A12" s="50">
        <v>6</v>
      </c>
      <c r="B12" s="39" t="s">
        <v>22</v>
      </c>
      <c r="C12" s="40">
        <v>15538.06</v>
      </c>
      <c r="D12" s="41">
        <f t="shared" si="0"/>
        <v>1.5491605323117566E-2</v>
      </c>
      <c r="E12" s="43"/>
      <c r="F12" s="43"/>
      <c r="G12" s="43"/>
      <c r="H12" s="42">
        <f>C12/1</f>
        <v>15538.06</v>
      </c>
      <c r="I12" s="43"/>
      <c r="J12" s="60">
        <f t="shared" si="1"/>
        <v>15538.06</v>
      </c>
      <c r="K12" s="61">
        <f t="shared" si="2"/>
        <v>1</v>
      </c>
      <c r="L12" s="43"/>
      <c r="M12" s="43"/>
      <c r="N12" s="43"/>
      <c r="O12" s="63">
        <f t="shared" si="3"/>
        <v>0</v>
      </c>
      <c r="P12" s="64">
        <v>0</v>
      </c>
    </row>
    <row r="13" spans="1:16" ht="18" customHeight="1">
      <c r="A13" s="50">
        <v>7</v>
      </c>
      <c r="B13" s="39" t="s">
        <v>23</v>
      </c>
      <c r="C13" s="40">
        <v>30109.98</v>
      </c>
      <c r="D13" s="41">
        <f t="shared" si="0"/>
        <v>3.0019959148501387E-2</v>
      </c>
      <c r="E13" s="44"/>
      <c r="F13" s="44"/>
      <c r="G13" s="44"/>
      <c r="H13" s="42">
        <f>C13/1</f>
        <v>30109.98</v>
      </c>
      <c r="I13" s="44"/>
      <c r="J13" s="60">
        <f t="shared" si="1"/>
        <v>30109.98</v>
      </c>
      <c r="K13" s="61">
        <f t="shared" si="2"/>
        <v>1</v>
      </c>
      <c r="L13" s="44"/>
      <c r="M13" s="44"/>
      <c r="N13" s="44"/>
      <c r="O13" s="63">
        <f t="shared" si="3"/>
        <v>0</v>
      </c>
      <c r="P13" s="64">
        <v>0</v>
      </c>
    </row>
    <row r="14" spans="1:16" ht="14.25" customHeight="1">
      <c r="A14" s="50">
        <v>8</v>
      </c>
      <c r="B14" s="39" t="s">
        <v>24</v>
      </c>
      <c r="C14" s="40">
        <v>19205.490000000002</v>
      </c>
      <c r="D14" s="41">
        <f t="shared" si="0"/>
        <v>1.9148070680450532E-2</v>
      </c>
      <c r="E14" s="43"/>
      <c r="F14" s="43"/>
      <c r="G14" s="43"/>
      <c r="H14" s="43"/>
      <c r="I14" s="43"/>
      <c r="J14" s="60">
        <f t="shared" si="1"/>
        <v>0</v>
      </c>
      <c r="K14" s="61">
        <f t="shared" si="2"/>
        <v>0</v>
      </c>
      <c r="L14" s="43"/>
      <c r="M14" s="43"/>
      <c r="N14" s="42">
        <f>C14/1</f>
        <v>19205.490000000002</v>
      </c>
      <c r="O14" s="63">
        <f t="shared" si="3"/>
        <v>19205.490000000002</v>
      </c>
      <c r="P14" s="64">
        <v>1</v>
      </c>
    </row>
    <row r="15" spans="1:16" ht="14.25" customHeight="1">
      <c r="A15" s="50">
        <v>9</v>
      </c>
      <c r="B15" s="39" t="s">
        <v>25</v>
      </c>
      <c r="C15" s="40">
        <v>57400.800000000003</v>
      </c>
      <c r="D15" s="41">
        <f t="shared" si="0"/>
        <v>5.7229186837430598E-2</v>
      </c>
      <c r="E15" s="43"/>
      <c r="F15" s="43"/>
      <c r="G15" s="42">
        <f>C15/1</f>
        <v>57400.800000000003</v>
      </c>
      <c r="H15" s="43"/>
      <c r="I15" s="43"/>
      <c r="J15" s="60">
        <f t="shared" si="1"/>
        <v>57400.800000000003</v>
      </c>
      <c r="K15" s="61">
        <f t="shared" si="2"/>
        <v>1</v>
      </c>
      <c r="L15" s="43"/>
      <c r="M15" s="43"/>
      <c r="N15" s="43"/>
      <c r="O15" s="63">
        <f t="shared" si="3"/>
        <v>0</v>
      </c>
      <c r="P15" s="64">
        <v>0</v>
      </c>
    </row>
    <row r="16" spans="1:16" ht="14.45" customHeight="1">
      <c r="A16" s="50">
        <v>10</v>
      </c>
      <c r="B16" s="39" t="s">
        <v>26</v>
      </c>
      <c r="C16" s="40">
        <v>16247.52</v>
      </c>
      <c r="D16" s="41">
        <f t="shared" si="0"/>
        <v>1.6198944225949644E-2</v>
      </c>
      <c r="E16" s="42">
        <v>3249.5</v>
      </c>
      <c r="F16" s="43"/>
      <c r="G16" s="42">
        <v>12998.02</v>
      </c>
      <c r="H16" s="43"/>
      <c r="I16" s="43"/>
      <c r="J16" s="60">
        <f t="shared" si="1"/>
        <v>16247.52</v>
      </c>
      <c r="K16" s="61">
        <f t="shared" si="2"/>
        <v>1</v>
      </c>
      <c r="L16" s="43"/>
      <c r="M16" s="45" t="s">
        <v>27</v>
      </c>
      <c r="N16" s="43"/>
      <c r="O16" s="63">
        <f t="shared" si="3"/>
        <v>0</v>
      </c>
      <c r="P16" s="64">
        <v>0</v>
      </c>
    </row>
    <row r="17" spans="1:18" ht="14.25" customHeight="1">
      <c r="A17" s="50">
        <v>11</v>
      </c>
      <c r="B17" s="39" t="s">
        <v>28</v>
      </c>
      <c r="C17" s="40">
        <v>8125.23</v>
      </c>
      <c r="D17" s="41">
        <f t="shared" si="0"/>
        <v>8.1009377180648375E-3</v>
      </c>
      <c r="E17" s="43"/>
      <c r="F17" s="43"/>
      <c r="G17" s="43"/>
      <c r="H17" s="43"/>
      <c r="I17" s="43"/>
      <c r="J17" s="60">
        <f t="shared" si="1"/>
        <v>0</v>
      </c>
      <c r="K17" s="61">
        <f t="shared" si="2"/>
        <v>0</v>
      </c>
      <c r="L17" s="42">
        <f>C17/1</f>
        <v>8125.23</v>
      </c>
      <c r="M17" s="43"/>
      <c r="N17" s="43"/>
      <c r="O17" s="63">
        <f t="shared" si="3"/>
        <v>8125.23</v>
      </c>
      <c r="P17" s="64">
        <v>1</v>
      </c>
    </row>
    <row r="18" spans="1:18" ht="14.25" customHeight="1">
      <c r="A18" s="50">
        <v>12</v>
      </c>
      <c r="B18" s="39" t="s">
        <v>29</v>
      </c>
      <c r="C18" s="40">
        <v>61622.57</v>
      </c>
      <c r="D18" s="41">
        <f t="shared" si="0"/>
        <v>6.1438334865239599E-2</v>
      </c>
      <c r="E18" s="43"/>
      <c r="F18" s="43"/>
      <c r="G18" s="42">
        <f>$C$18/2</f>
        <v>30811.285</v>
      </c>
      <c r="H18" s="42">
        <f>$C$18/2</f>
        <v>30811.285</v>
      </c>
      <c r="I18" s="43"/>
      <c r="J18" s="60">
        <f t="shared" si="1"/>
        <v>61622.57</v>
      </c>
      <c r="K18" s="61">
        <f t="shared" si="2"/>
        <v>1</v>
      </c>
      <c r="L18" s="43"/>
      <c r="M18" s="43"/>
      <c r="N18" s="43"/>
      <c r="O18" s="63">
        <f t="shared" si="3"/>
        <v>0</v>
      </c>
      <c r="P18" s="64">
        <v>0</v>
      </c>
    </row>
    <row r="19" spans="1:18" ht="14.25" customHeight="1">
      <c r="A19" s="50">
        <v>13</v>
      </c>
      <c r="B19" s="39" t="s">
        <v>30</v>
      </c>
      <c r="C19" s="40">
        <v>64040.5</v>
      </c>
      <c r="D19" s="41">
        <f t="shared" si="0"/>
        <v>6.384903589605849E-2</v>
      </c>
      <c r="E19" s="43"/>
      <c r="F19" s="43"/>
      <c r="G19" s="43"/>
      <c r="H19" s="43"/>
      <c r="I19" s="42">
        <f>C19/1</f>
        <v>64040.5</v>
      </c>
      <c r="J19" s="60">
        <f>I19</f>
        <v>64040.5</v>
      </c>
      <c r="K19" s="61">
        <f t="shared" si="2"/>
        <v>1</v>
      </c>
      <c r="L19" s="43"/>
      <c r="M19" s="43"/>
      <c r="N19" s="43"/>
      <c r="O19" s="63">
        <f t="shared" si="3"/>
        <v>0</v>
      </c>
      <c r="P19" s="64">
        <v>0</v>
      </c>
    </row>
    <row r="20" spans="1:18" ht="14.25" customHeight="1">
      <c r="A20" s="50">
        <v>14</v>
      </c>
      <c r="B20" s="39" t="s">
        <v>31</v>
      </c>
      <c r="C20" s="40">
        <v>26416.05</v>
      </c>
      <c r="D20" s="41">
        <f t="shared" si="0"/>
        <v>2.633707301913751E-2</v>
      </c>
      <c r="E20" s="43"/>
      <c r="F20" s="42">
        <v>5283.21</v>
      </c>
      <c r="G20" s="43"/>
      <c r="H20" s="42">
        <v>21132.84</v>
      </c>
      <c r="I20" s="43"/>
      <c r="J20" s="60">
        <f t="shared" ref="J20:J25" si="4">SUM(E20:H20)</f>
        <v>26416.05</v>
      </c>
      <c r="K20" s="61">
        <f t="shared" si="2"/>
        <v>1</v>
      </c>
      <c r="L20" s="43"/>
      <c r="M20" s="43"/>
      <c r="N20" s="43"/>
      <c r="O20" s="63">
        <f t="shared" si="3"/>
        <v>0</v>
      </c>
      <c r="P20" s="64">
        <v>0</v>
      </c>
    </row>
    <row r="21" spans="1:18" ht="14.25" customHeight="1">
      <c r="A21" s="50">
        <v>15</v>
      </c>
      <c r="B21" s="39" t="s">
        <v>32</v>
      </c>
      <c r="C21" s="40">
        <v>31327.360000000001</v>
      </c>
      <c r="D21" s="41">
        <f t="shared" si="0"/>
        <v>3.1233699505293474E-2</v>
      </c>
      <c r="E21" s="43"/>
      <c r="F21" s="42">
        <v>9398.2099999999991</v>
      </c>
      <c r="G21" s="43"/>
      <c r="H21" s="42">
        <v>21929.15</v>
      </c>
      <c r="I21" s="43"/>
      <c r="J21" s="60">
        <f t="shared" si="4"/>
        <v>31327.360000000001</v>
      </c>
      <c r="K21" s="61">
        <f t="shared" si="2"/>
        <v>1</v>
      </c>
      <c r="L21" s="43"/>
      <c r="M21" s="43"/>
      <c r="N21" s="43"/>
      <c r="O21" s="63">
        <f t="shared" si="3"/>
        <v>0</v>
      </c>
      <c r="P21" s="64">
        <v>0</v>
      </c>
    </row>
    <row r="22" spans="1:18" ht="14.25" customHeight="1">
      <c r="A22" s="50">
        <v>16</v>
      </c>
      <c r="B22" s="39" t="s">
        <v>33</v>
      </c>
      <c r="C22" s="40">
        <v>43988.5</v>
      </c>
      <c r="D22" s="41">
        <f t="shared" si="0"/>
        <v>4.3856986055914128E-2</v>
      </c>
      <c r="E22" s="43"/>
      <c r="F22" s="43"/>
      <c r="G22" s="43"/>
      <c r="H22" s="43"/>
      <c r="I22" s="43"/>
      <c r="J22" s="60">
        <f t="shared" si="4"/>
        <v>0</v>
      </c>
      <c r="K22" s="61">
        <f t="shared" si="2"/>
        <v>0</v>
      </c>
      <c r="L22" s="43"/>
      <c r="M22" s="43"/>
      <c r="N22" s="42">
        <f>C22/1</f>
        <v>43988.5</v>
      </c>
      <c r="O22" s="63">
        <f t="shared" si="3"/>
        <v>43988.5</v>
      </c>
      <c r="P22" s="64">
        <v>1</v>
      </c>
    </row>
    <row r="23" spans="1:18" ht="14.25" customHeight="1">
      <c r="A23" s="50">
        <v>17</v>
      </c>
      <c r="B23" s="39" t="s">
        <v>34</v>
      </c>
      <c r="C23" s="40">
        <v>27776.3</v>
      </c>
      <c r="D23" s="41">
        <f t="shared" si="0"/>
        <v>2.7693256232535494E-2</v>
      </c>
      <c r="E23" s="43"/>
      <c r="F23" s="43"/>
      <c r="G23" s="43"/>
      <c r="H23" s="43"/>
      <c r="I23" s="43"/>
      <c r="J23" s="60">
        <f t="shared" si="4"/>
        <v>0</v>
      </c>
      <c r="K23" s="61">
        <f t="shared" si="2"/>
        <v>0</v>
      </c>
      <c r="L23" s="43"/>
      <c r="M23" s="43"/>
      <c r="N23" s="42">
        <f t="shared" ref="N23:N24" si="5">C23/1</f>
        <v>27776.3</v>
      </c>
      <c r="O23" s="63">
        <f t="shared" si="3"/>
        <v>27776.3</v>
      </c>
      <c r="P23" s="64">
        <v>1</v>
      </c>
    </row>
    <row r="24" spans="1:18" ht="14.25" customHeight="1">
      <c r="A24" s="50">
        <v>18</v>
      </c>
      <c r="B24" s="39" t="s">
        <v>35</v>
      </c>
      <c r="C24" s="40">
        <v>3890.69</v>
      </c>
      <c r="D24" s="41">
        <f t="shared" si="0"/>
        <v>3.8790578691677265E-3</v>
      </c>
      <c r="E24" s="43"/>
      <c r="F24" s="43"/>
      <c r="G24" s="43"/>
      <c r="H24" s="43"/>
      <c r="I24" s="43"/>
      <c r="J24" s="60">
        <f t="shared" si="4"/>
        <v>0</v>
      </c>
      <c r="K24" s="61">
        <f t="shared" si="2"/>
        <v>0</v>
      </c>
      <c r="L24" s="43"/>
      <c r="M24" s="43"/>
      <c r="N24" s="42">
        <f t="shared" si="5"/>
        <v>3890.69</v>
      </c>
      <c r="O24" s="63">
        <f t="shared" si="3"/>
        <v>3890.69</v>
      </c>
      <c r="P24" s="64">
        <v>1</v>
      </c>
    </row>
    <row r="25" spans="1:18" ht="14.25" customHeight="1">
      <c r="A25" s="50">
        <v>19</v>
      </c>
      <c r="B25" s="39" t="s">
        <v>36</v>
      </c>
      <c r="C25" s="40">
        <v>34259.53</v>
      </c>
      <c r="D25" s="41">
        <f t="shared" si="0"/>
        <v>3.4157103094949175E-2</v>
      </c>
      <c r="E25" s="43"/>
      <c r="F25" s="43"/>
      <c r="G25" s="43"/>
      <c r="H25" s="43"/>
      <c r="I25" s="43"/>
      <c r="J25" s="60">
        <f t="shared" si="4"/>
        <v>0</v>
      </c>
      <c r="K25" s="61">
        <f t="shared" si="2"/>
        <v>0</v>
      </c>
      <c r="L25" s="43"/>
      <c r="M25" s="42">
        <f>C25/1</f>
        <v>34259.53</v>
      </c>
      <c r="N25" s="43"/>
      <c r="O25" s="63">
        <f t="shared" si="3"/>
        <v>34259.53</v>
      </c>
      <c r="P25" s="64">
        <v>1</v>
      </c>
    </row>
    <row r="26" spans="1:18" ht="18.95" customHeight="1">
      <c r="A26" s="50">
        <v>20</v>
      </c>
      <c r="B26" s="39" t="s">
        <v>37</v>
      </c>
      <c r="C26" s="40">
        <v>178415.33</v>
      </c>
      <c r="D26" s="41">
        <f t="shared" ref="D26:D27" si="6">C26/$C$29</f>
        <v>0.17788191549999016</v>
      </c>
      <c r="E26" s="44"/>
      <c r="F26" s="44"/>
      <c r="G26" s="44"/>
      <c r="H26" s="42"/>
      <c r="I26" s="42">
        <v>17841.53</v>
      </c>
      <c r="J26" s="60">
        <v>17841.53</v>
      </c>
      <c r="K26" s="61">
        <f t="shared" si="2"/>
        <v>9.99999831853014E-2</v>
      </c>
      <c r="L26" s="42">
        <v>89207.67</v>
      </c>
      <c r="M26" s="42">
        <v>71366.13</v>
      </c>
      <c r="N26" s="44"/>
      <c r="O26" s="63">
        <f t="shared" si="3"/>
        <v>160573.79999999999</v>
      </c>
      <c r="P26" s="64">
        <v>0.9</v>
      </c>
    </row>
    <row r="27" spans="1:18" ht="14.25" customHeight="1">
      <c r="A27" s="50">
        <v>21</v>
      </c>
      <c r="B27" s="39" t="s">
        <v>38</v>
      </c>
      <c r="C27" s="46">
        <v>739.8</v>
      </c>
      <c r="D27" s="41">
        <f t="shared" si="6"/>
        <v>7.3758819428180707E-4</v>
      </c>
      <c r="E27" s="43"/>
      <c r="F27" s="43"/>
      <c r="G27" s="43"/>
      <c r="H27" s="43"/>
      <c r="I27" s="43"/>
      <c r="J27" s="60">
        <f>SUM(E27:H27)</f>
        <v>0</v>
      </c>
      <c r="K27" s="61">
        <f t="shared" si="2"/>
        <v>0</v>
      </c>
      <c r="L27" s="43"/>
      <c r="M27" s="43"/>
      <c r="N27" s="42">
        <f>C27/1</f>
        <v>739.8</v>
      </c>
      <c r="O27" s="63">
        <f t="shared" si="3"/>
        <v>739.8</v>
      </c>
      <c r="P27" s="64">
        <v>1</v>
      </c>
    </row>
    <row r="28" spans="1:18" ht="14.25" customHeight="1">
      <c r="A28" s="50">
        <v>22</v>
      </c>
      <c r="B28" s="39" t="s">
        <v>39</v>
      </c>
      <c r="C28" s="40">
        <v>75249.600000000006</v>
      </c>
      <c r="D28" s="41">
        <f>C28/$C$29</f>
        <v>7.5024623661027676E-2</v>
      </c>
      <c r="E28" s="42">
        <f>$C$28/8</f>
        <v>9406.2000000000007</v>
      </c>
      <c r="F28" s="42">
        <f t="shared" ref="F28:N28" si="7">$C$28/8</f>
        <v>9406.2000000000007</v>
      </c>
      <c r="G28" s="42">
        <f t="shared" si="7"/>
        <v>9406.2000000000007</v>
      </c>
      <c r="H28" s="42">
        <f t="shared" si="7"/>
        <v>9406.2000000000007</v>
      </c>
      <c r="I28" s="42">
        <f t="shared" si="7"/>
        <v>9406.2000000000007</v>
      </c>
      <c r="J28" s="60">
        <v>47031</v>
      </c>
      <c r="K28" s="61">
        <f>J28/C28</f>
        <v>0.625</v>
      </c>
      <c r="L28" s="42">
        <f t="shared" si="7"/>
        <v>9406.2000000000007</v>
      </c>
      <c r="M28" s="42">
        <f t="shared" si="7"/>
        <v>9406.2000000000007</v>
      </c>
      <c r="N28" s="42">
        <f t="shared" si="7"/>
        <v>9406.2000000000007</v>
      </c>
      <c r="O28" s="63">
        <f t="shared" si="3"/>
        <v>28218.600000000006</v>
      </c>
      <c r="P28" s="64">
        <v>0.375</v>
      </c>
      <c r="R28" s="37"/>
    </row>
    <row r="29" spans="1:18" ht="14.25" customHeight="1">
      <c r="A29" s="107" t="s">
        <v>40</v>
      </c>
      <c r="B29" s="108"/>
      <c r="C29" s="57">
        <f>SUM(C7:C28)</f>
        <v>1002998.7000000001</v>
      </c>
      <c r="D29" s="47">
        <f>SUM(D7:D28)</f>
        <v>0.99999999999999989</v>
      </c>
      <c r="E29" s="48"/>
      <c r="F29" s="48"/>
      <c r="G29" s="48"/>
      <c r="H29" s="48"/>
      <c r="I29" s="48"/>
      <c r="J29" s="62"/>
      <c r="K29" s="61"/>
      <c r="L29" s="48"/>
      <c r="M29" s="48"/>
      <c r="N29" s="48"/>
      <c r="O29" s="65"/>
      <c r="P29" s="64"/>
    </row>
    <row r="30" spans="1:18" ht="14.25" customHeight="1" thickBot="1">
      <c r="A30" s="109" t="s">
        <v>43</v>
      </c>
      <c r="B30" s="110"/>
      <c r="C30" s="51"/>
      <c r="D30" s="51"/>
      <c r="E30" s="52">
        <v>157194</v>
      </c>
      <c r="F30" s="52">
        <v>174382.06</v>
      </c>
      <c r="G30" s="52">
        <v>124428.955</v>
      </c>
      <c r="H30" s="52">
        <v>128927.515</v>
      </c>
      <c r="I30" s="52">
        <f>SUM(I7:I29)</f>
        <v>91288.23</v>
      </c>
      <c r="J30" s="53">
        <f>SUM(J7:J29)</f>
        <v>676220.76000000013</v>
      </c>
      <c r="K30" s="54">
        <f>J30/C29</f>
        <v>0.674199039340729</v>
      </c>
      <c r="L30" s="53">
        <f>SUM(L7:L29)</f>
        <v>106739.09999999999</v>
      </c>
      <c r="M30" s="53">
        <f t="shared" ref="M30:N30" si="8">SUM(M7:M29)</f>
        <v>115031.86</v>
      </c>
      <c r="N30" s="53">
        <f t="shared" si="8"/>
        <v>105006.98000000001</v>
      </c>
      <c r="O30" s="66">
        <f>SUM(O7:O29)</f>
        <v>326777.93999999994</v>
      </c>
      <c r="P30" s="67">
        <f>O30/C29</f>
        <v>0.32580096065927094</v>
      </c>
    </row>
  </sheetData>
  <mergeCells count="14">
    <mergeCell ref="A29:B29"/>
    <mergeCell ref="A30:B30"/>
    <mergeCell ref="O5:O6"/>
    <mergeCell ref="A1:P1"/>
    <mergeCell ref="P5:P6"/>
    <mergeCell ref="A3:O3"/>
    <mergeCell ref="A4:B4"/>
    <mergeCell ref="C4:O4"/>
    <mergeCell ref="A5:A6"/>
    <mergeCell ref="B5:B6"/>
    <mergeCell ref="C5:C6"/>
    <mergeCell ref="J5:K5"/>
    <mergeCell ref="D5:D6"/>
    <mergeCell ref="A2:P2"/>
  </mergeCells>
  <phoneticPr fontId="11" type="noConversion"/>
  <pageMargins left="0.7" right="0.7" top="0.75" bottom="0.75" header="0.3" footer="0.3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35C5F-91B4-404E-B5AE-49C1CA7716C3}">
  <sheetPr>
    <pageSetUpPr fitToPage="1"/>
  </sheetPr>
  <dimension ref="A1:R30"/>
  <sheetViews>
    <sheetView tabSelected="1" workbookViewId="0">
      <selection activeCell="T20" sqref="T20"/>
    </sheetView>
  </sheetViews>
  <sheetFormatPr defaultRowHeight="12.75"/>
  <cols>
    <col min="1" max="1" width="8.83203125" customWidth="1"/>
    <col min="2" max="2" width="40.6640625" customWidth="1"/>
    <col min="3" max="3" width="17.1640625" bestFit="1" customWidth="1"/>
    <col min="4" max="4" width="17.1640625" customWidth="1"/>
    <col min="5" max="5" width="17.5" hidden="1" customWidth="1"/>
    <col min="6" max="6" width="16.83203125" hidden="1" customWidth="1"/>
    <col min="7" max="9" width="16.6640625" hidden="1" customWidth="1"/>
    <col min="10" max="10" width="16.6640625" bestFit="1" customWidth="1"/>
    <col min="11" max="11" width="16.83203125" bestFit="1" customWidth="1"/>
    <col min="12" max="14" width="16.6640625" bestFit="1" customWidth="1"/>
    <col min="15" max="15" width="19.1640625" customWidth="1"/>
    <col min="16" max="16" width="15" customWidth="1"/>
  </cols>
  <sheetData>
    <row r="1" spans="1:16" ht="13.5" thickBot="1">
      <c r="A1" s="112" t="s">
        <v>50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4"/>
    </row>
    <row r="2" spans="1:16" ht="36.75" customHeight="1">
      <c r="A2" s="128" t="s">
        <v>59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30"/>
    </row>
    <row r="3" spans="1:16" ht="32.25" customHeight="1" thickBot="1">
      <c r="A3" s="116" t="s">
        <v>64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68"/>
    </row>
    <row r="4" spans="1:16" ht="14.25" customHeight="1">
      <c r="A4" s="118"/>
      <c r="B4" s="119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49"/>
    </row>
    <row r="5" spans="1:16" ht="27.75" customHeight="1">
      <c r="A5" s="136" t="s">
        <v>1</v>
      </c>
      <c r="B5" s="122" t="s">
        <v>2</v>
      </c>
      <c r="C5" s="123" t="s">
        <v>63</v>
      </c>
      <c r="D5" s="126" t="s">
        <v>58</v>
      </c>
      <c r="E5" s="55" t="s">
        <v>5</v>
      </c>
      <c r="F5" s="55"/>
      <c r="G5" s="55"/>
      <c r="H5" s="55"/>
      <c r="I5" s="55"/>
      <c r="J5" s="124" t="s">
        <v>62</v>
      </c>
      <c r="K5" s="125"/>
      <c r="L5" s="55"/>
      <c r="M5" s="55"/>
      <c r="N5" s="55"/>
      <c r="O5" s="111" t="s">
        <v>55</v>
      </c>
      <c r="P5" s="115" t="s">
        <v>56</v>
      </c>
    </row>
    <row r="6" spans="1:16" ht="24.75" customHeight="1">
      <c r="A6" s="136"/>
      <c r="B6" s="122"/>
      <c r="C6" s="123"/>
      <c r="D6" s="127"/>
      <c r="E6" s="69" t="s">
        <v>8</v>
      </c>
      <c r="F6" s="69" t="s">
        <v>9</v>
      </c>
      <c r="G6" s="69" t="s">
        <v>10</v>
      </c>
      <c r="H6" s="69" t="s">
        <v>11</v>
      </c>
      <c r="I6" s="69" t="s">
        <v>54</v>
      </c>
      <c r="J6" s="58" t="s">
        <v>57</v>
      </c>
      <c r="K6" s="70" t="s">
        <v>53</v>
      </c>
      <c r="L6" s="69" t="s">
        <v>61</v>
      </c>
      <c r="M6" s="69" t="s">
        <v>61</v>
      </c>
      <c r="N6" s="69" t="s">
        <v>65</v>
      </c>
      <c r="O6" s="111"/>
      <c r="P6" s="115"/>
    </row>
    <row r="7" spans="1:16" ht="14.25" customHeight="1">
      <c r="A7" s="50">
        <v>1</v>
      </c>
      <c r="B7" s="39" t="s">
        <v>16</v>
      </c>
      <c r="C7" s="40">
        <v>0</v>
      </c>
      <c r="D7" s="41">
        <v>0</v>
      </c>
      <c r="E7" s="42">
        <f>C7/1</f>
        <v>0</v>
      </c>
      <c r="F7" s="43"/>
      <c r="G7" s="43"/>
      <c r="H7" s="43"/>
      <c r="I7" s="43"/>
      <c r="J7" s="40">
        <v>0</v>
      </c>
      <c r="K7" s="41">
        <v>0</v>
      </c>
      <c r="L7" s="60"/>
      <c r="M7" s="60"/>
      <c r="N7" s="60"/>
      <c r="O7" s="63">
        <f>C7-J7</f>
        <v>0</v>
      </c>
      <c r="P7" s="64">
        <v>0</v>
      </c>
    </row>
    <row r="8" spans="1:16" ht="14.25" customHeight="1">
      <c r="A8" s="50">
        <v>2</v>
      </c>
      <c r="B8" s="39" t="s">
        <v>18</v>
      </c>
      <c r="C8" s="40">
        <v>0</v>
      </c>
      <c r="D8" s="41">
        <v>0</v>
      </c>
      <c r="E8" s="42">
        <f>C8/1</f>
        <v>0</v>
      </c>
      <c r="F8" s="43"/>
      <c r="G8" s="43"/>
      <c r="H8" s="43"/>
      <c r="I8" s="43"/>
      <c r="J8" s="40">
        <v>0</v>
      </c>
      <c r="K8" s="41">
        <v>0</v>
      </c>
      <c r="L8" s="60"/>
      <c r="M8" s="60"/>
      <c r="N8" s="60"/>
      <c r="O8" s="63">
        <f t="shared" ref="O8:O28" si="0">C8-J8</f>
        <v>0</v>
      </c>
      <c r="P8" s="64">
        <v>0</v>
      </c>
    </row>
    <row r="9" spans="1:16" ht="14.25" customHeight="1">
      <c r="A9" s="50">
        <v>3</v>
      </c>
      <c r="B9" s="39" t="s">
        <v>19</v>
      </c>
      <c r="C9" s="40">
        <v>0</v>
      </c>
      <c r="D9" s="41">
        <v>0</v>
      </c>
      <c r="E9" s="42">
        <f>C9/1</f>
        <v>0</v>
      </c>
      <c r="F9" s="43"/>
      <c r="G9" s="43"/>
      <c r="H9" s="43"/>
      <c r="I9" s="43"/>
      <c r="J9" s="40">
        <v>0</v>
      </c>
      <c r="K9" s="41">
        <v>0</v>
      </c>
      <c r="L9" s="60"/>
      <c r="M9" s="60"/>
      <c r="N9" s="60"/>
      <c r="O9" s="63">
        <f t="shared" si="0"/>
        <v>0</v>
      </c>
      <c r="P9" s="64">
        <v>0</v>
      </c>
    </row>
    <row r="10" spans="1:16" ht="14.25" customHeight="1">
      <c r="A10" s="50">
        <v>4</v>
      </c>
      <c r="B10" s="39" t="s">
        <v>20</v>
      </c>
      <c r="C10" s="40">
        <v>0</v>
      </c>
      <c r="D10" s="41">
        <v>0</v>
      </c>
      <c r="E10" s="42">
        <v>35271.5</v>
      </c>
      <c r="F10" s="42">
        <v>141086</v>
      </c>
      <c r="G10" s="43"/>
      <c r="H10" s="43"/>
      <c r="I10" s="43"/>
      <c r="J10" s="40">
        <v>0</v>
      </c>
      <c r="K10" s="41">
        <v>0</v>
      </c>
      <c r="L10" s="60"/>
      <c r="M10" s="60"/>
      <c r="N10" s="60"/>
      <c r="O10" s="63">
        <f t="shared" si="0"/>
        <v>0</v>
      </c>
      <c r="P10" s="64">
        <v>0</v>
      </c>
    </row>
    <row r="11" spans="1:16" ht="14.25" customHeight="1">
      <c r="A11" s="50">
        <v>5</v>
      </c>
      <c r="B11" s="39" t="s">
        <v>21</v>
      </c>
      <c r="C11" s="40">
        <v>0</v>
      </c>
      <c r="D11" s="41">
        <v>0</v>
      </c>
      <c r="E11" s="43"/>
      <c r="F11" s="42">
        <v>9208.44</v>
      </c>
      <c r="G11" s="42">
        <v>13812.65</v>
      </c>
      <c r="H11" s="43"/>
      <c r="I11" s="43"/>
      <c r="J11" s="40">
        <v>0</v>
      </c>
      <c r="K11" s="41">
        <v>0</v>
      </c>
      <c r="L11" s="60"/>
      <c r="M11" s="60"/>
      <c r="N11" s="60"/>
      <c r="O11" s="63">
        <f t="shared" si="0"/>
        <v>0</v>
      </c>
      <c r="P11" s="64">
        <v>0</v>
      </c>
    </row>
    <row r="12" spans="1:16" ht="14.25" customHeight="1">
      <c r="A12" s="50">
        <v>6</v>
      </c>
      <c r="B12" s="39" t="s">
        <v>22</v>
      </c>
      <c r="C12" s="40">
        <v>0</v>
      </c>
      <c r="D12" s="41">
        <v>0</v>
      </c>
      <c r="E12" s="43"/>
      <c r="F12" s="43"/>
      <c r="G12" s="43"/>
      <c r="H12" s="42">
        <f>C12/1</f>
        <v>0</v>
      </c>
      <c r="I12" s="43"/>
      <c r="J12" s="40">
        <v>0</v>
      </c>
      <c r="K12" s="41">
        <v>0</v>
      </c>
      <c r="L12" s="60"/>
      <c r="M12" s="60"/>
      <c r="N12" s="60"/>
      <c r="O12" s="63">
        <f t="shared" si="0"/>
        <v>0</v>
      </c>
      <c r="P12" s="64">
        <v>0</v>
      </c>
    </row>
    <row r="13" spans="1:16" ht="18" customHeight="1">
      <c r="A13" s="50">
        <v>7</v>
      </c>
      <c r="B13" s="39" t="s">
        <v>23</v>
      </c>
      <c r="C13" s="40">
        <v>0</v>
      </c>
      <c r="D13" s="41">
        <v>0</v>
      </c>
      <c r="E13" s="44"/>
      <c r="F13" s="44"/>
      <c r="G13" s="44"/>
      <c r="H13" s="42">
        <f>C13/1</f>
        <v>0</v>
      </c>
      <c r="I13" s="44"/>
      <c r="J13" s="40">
        <v>0</v>
      </c>
      <c r="K13" s="41">
        <v>0</v>
      </c>
      <c r="L13" s="133"/>
      <c r="M13" s="133"/>
      <c r="N13" s="133"/>
      <c r="O13" s="63">
        <f t="shared" si="0"/>
        <v>0</v>
      </c>
      <c r="P13" s="64">
        <v>0</v>
      </c>
    </row>
    <row r="14" spans="1:16" ht="14.25" customHeight="1">
      <c r="A14" s="50">
        <v>8</v>
      </c>
      <c r="B14" s="39" t="s">
        <v>24</v>
      </c>
      <c r="C14" s="40">
        <v>0</v>
      </c>
      <c r="D14" s="41">
        <v>0</v>
      </c>
      <c r="E14" s="43"/>
      <c r="F14" s="43"/>
      <c r="G14" s="43"/>
      <c r="H14" s="43"/>
      <c r="I14" s="43"/>
      <c r="J14" s="40">
        <v>0</v>
      </c>
      <c r="K14" s="41">
        <v>0</v>
      </c>
      <c r="L14" s="60"/>
      <c r="M14" s="60"/>
      <c r="N14" s="134"/>
      <c r="O14" s="63">
        <f t="shared" si="0"/>
        <v>0</v>
      </c>
      <c r="P14" s="64">
        <v>0</v>
      </c>
    </row>
    <row r="15" spans="1:16" ht="14.25" customHeight="1">
      <c r="A15" s="50">
        <v>9</v>
      </c>
      <c r="B15" s="39" t="s">
        <v>25</v>
      </c>
      <c r="C15" s="40">
        <v>0</v>
      </c>
      <c r="D15" s="41">
        <v>0</v>
      </c>
      <c r="E15" s="43"/>
      <c r="F15" s="43"/>
      <c r="G15" s="42">
        <f>C15/1</f>
        <v>0</v>
      </c>
      <c r="H15" s="43"/>
      <c r="I15" s="43"/>
      <c r="J15" s="40">
        <v>0</v>
      </c>
      <c r="K15" s="41">
        <v>0</v>
      </c>
      <c r="L15" s="60"/>
      <c r="M15" s="60"/>
      <c r="N15" s="60"/>
      <c r="O15" s="63">
        <f t="shared" si="0"/>
        <v>0</v>
      </c>
      <c r="P15" s="64">
        <v>0</v>
      </c>
    </row>
    <row r="16" spans="1:16" ht="14.45" customHeight="1">
      <c r="A16" s="50">
        <v>10</v>
      </c>
      <c r="B16" s="39" t="s">
        <v>26</v>
      </c>
      <c r="C16" s="40">
        <v>0</v>
      </c>
      <c r="D16" s="41">
        <v>0</v>
      </c>
      <c r="E16" s="42">
        <v>3249.5</v>
      </c>
      <c r="F16" s="43"/>
      <c r="G16" s="42">
        <v>12998.02</v>
      </c>
      <c r="H16" s="43"/>
      <c r="I16" s="43"/>
      <c r="J16" s="40">
        <v>0</v>
      </c>
      <c r="K16" s="41">
        <v>0</v>
      </c>
      <c r="L16" s="60"/>
      <c r="M16" s="135"/>
      <c r="N16" s="60"/>
      <c r="O16" s="63">
        <f t="shared" si="0"/>
        <v>0</v>
      </c>
      <c r="P16" s="64">
        <v>0</v>
      </c>
    </row>
    <row r="17" spans="1:18" ht="14.25" customHeight="1">
      <c r="A17" s="50">
        <v>11</v>
      </c>
      <c r="B17" s="39" t="s">
        <v>28</v>
      </c>
      <c r="C17" s="40">
        <v>0</v>
      </c>
      <c r="D17" s="41">
        <v>0</v>
      </c>
      <c r="E17" s="43"/>
      <c r="F17" s="43"/>
      <c r="G17" s="43"/>
      <c r="H17" s="43"/>
      <c r="I17" s="43"/>
      <c r="J17" s="40">
        <v>0</v>
      </c>
      <c r="K17" s="41">
        <v>0</v>
      </c>
      <c r="L17" s="134"/>
      <c r="M17" s="60"/>
      <c r="N17" s="60"/>
      <c r="O17" s="63">
        <f t="shared" si="0"/>
        <v>0</v>
      </c>
      <c r="P17" s="64">
        <v>0</v>
      </c>
    </row>
    <row r="18" spans="1:18" ht="14.25" customHeight="1">
      <c r="A18" s="50">
        <v>12</v>
      </c>
      <c r="B18" s="39" t="s">
        <v>29</v>
      </c>
      <c r="C18" s="40">
        <v>0</v>
      </c>
      <c r="D18" s="41">
        <v>0</v>
      </c>
      <c r="E18" s="43"/>
      <c r="F18" s="43"/>
      <c r="G18" s="42">
        <f>$C$18/2</f>
        <v>0</v>
      </c>
      <c r="H18" s="42">
        <f>$C$18/2</f>
        <v>0</v>
      </c>
      <c r="I18" s="43"/>
      <c r="J18" s="40">
        <v>0</v>
      </c>
      <c r="K18" s="41">
        <v>0</v>
      </c>
      <c r="L18" s="60"/>
      <c r="M18" s="60"/>
      <c r="N18" s="60"/>
      <c r="O18" s="63">
        <f t="shared" si="0"/>
        <v>0</v>
      </c>
      <c r="P18" s="64">
        <v>0</v>
      </c>
    </row>
    <row r="19" spans="1:18" ht="14.25" customHeight="1">
      <c r="A19" s="50">
        <v>13</v>
      </c>
      <c r="B19" s="39" t="s">
        <v>30</v>
      </c>
      <c r="C19" s="40">
        <v>0</v>
      </c>
      <c r="D19" s="41">
        <v>0</v>
      </c>
      <c r="E19" s="43"/>
      <c r="F19" s="43"/>
      <c r="G19" s="43"/>
      <c r="H19" s="43"/>
      <c r="I19" s="42">
        <f>C19/1</f>
        <v>0</v>
      </c>
      <c r="J19" s="40">
        <v>0</v>
      </c>
      <c r="K19" s="41">
        <v>0</v>
      </c>
      <c r="L19" s="60"/>
      <c r="M19" s="60"/>
      <c r="N19" s="60"/>
      <c r="O19" s="63">
        <f t="shared" si="0"/>
        <v>0</v>
      </c>
      <c r="P19" s="64">
        <v>0</v>
      </c>
    </row>
    <row r="20" spans="1:18" ht="14.25" customHeight="1">
      <c r="A20" s="50">
        <v>14</v>
      </c>
      <c r="B20" s="39" t="s">
        <v>31</v>
      </c>
      <c r="C20" s="40">
        <v>0</v>
      </c>
      <c r="D20" s="41">
        <v>0</v>
      </c>
      <c r="E20" s="43"/>
      <c r="F20" s="42">
        <v>5283.21</v>
      </c>
      <c r="G20" s="43"/>
      <c r="H20" s="42">
        <v>21132.84</v>
      </c>
      <c r="I20" s="43"/>
      <c r="J20" s="40">
        <v>0</v>
      </c>
      <c r="K20" s="41">
        <v>0</v>
      </c>
      <c r="L20" s="60"/>
      <c r="M20" s="60"/>
      <c r="N20" s="60"/>
      <c r="O20" s="63">
        <f t="shared" si="0"/>
        <v>0</v>
      </c>
      <c r="P20" s="64">
        <v>0</v>
      </c>
    </row>
    <row r="21" spans="1:18" ht="14.25" customHeight="1">
      <c r="A21" s="50">
        <v>15</v>
      </c>
      <c r="B21" s="39" t="s">
        <v>32</v>
      </c>
      <c r="C21" s="40">
        <v>0</v>
      </c>
      <c r="D21" s="41">
        <v>0</v>
      </c>
      <c r="E21" s="43"/>
      <c r="F21" s="42">
        <v>9398.2099999999991</v>
      </c>
      <c r="G21" s="43"/>
      <c r="H21" s="42">
        <v>21929.15</v>
      </c>
      <c r="I21" s="43"/>
      <c r="J21" s="40">
        <v>0</v>
      </c>
      <c r="K21" s="41">
        <v>0</v>
      </c>
      <c r="L21" s="60"/>
      <c r="M21" s="60"/>
      <c r="N21" s="60"/>
      <c r="O21" s="63">
        <f t="shared" si="0"/>
        <v>0</v>
      </c>
      <c r="P21" s="64">
        <v>0</v>
      </c>
    </row>
    <row r="22" spans="1:18" ht="14.25" customHeight="1">
      <c r="A22" s="50">
        <v>16</v>
      </c>
      <c r="B22" s="39" t="s">
        <v>33</v>
      </c>
      <c r="C22" s="40">
        <v>0</v>
      </c>
      <c r="D22" s="41">
        <v>0</v>
      </c>
      <c r="E22" s="43"/>
      <c r="F22" s="43"/>
      <c r="G22" s="43"/>
      <c r="H22" s="43"/>
      <c r="I22" s="43"/>
      <c r="J22" s="40">
        <v>0</v>
      </c>
      <c r="K22" s="41">
        <v>0</v>
      </c>
      <c r="L22" s="60"/>
      <c r="M22" s="60"/>
      <c r="N22" s="134"/>
      <c r="O22" s="63">
        <f t="shared" si="0"/>
        <v>0</v>
      </c>
      <c r="P22" s="64">
        <v>0</v>
      </c>
    </row>
    <row r="23" spans="1:18" ht="14.25" customHeight="1">
      <c r="A23" s="50">
        <v>17</v>
      </c>
      <c r="B23" s="39" t="s">
        <v>34</v>
      </c>
      <c r="C23" s="40">
        <v>0</v>
      </c>
      <c r="D23" s="41">
        <v>0</v>
      </c>
      <c r="E23" s="43"/>
      <c r="F23" s="43"/>
      <c r="G23" s="43"/>
      <c r="H23" s="43"/>
      <c r="I23" s="43"/>
      <c r="J23" s="40">
        <v>0</v>
      </c>
      <c r="K23" s="41">
        <v>0</v>
      </c>
      <c r="L23" s="60"/>
      <c r="M23" s="60"/>
      <c r="N23" s="134"/>
      <c r="O23" s="63">
        <f t="shared" si="0"/>
        <v>0</v>
      </c>
      <c r="P23" s="64">
        <v>0</v>
      </c>
    </row>
    <row r="24" spans="1:18" ht="14.25" customHeight="1">
      <c r="A24" s="50">
        <v>18</v>
      </c>
      <c r="B24" s="39" t="s">
        <v>35</v>
      </c>
      <c r="C24" s="40">
        <v>0</v>
      </c>
      <c r="D24" s="41">
        <v>0</v>
      </c>
      <c r="E24" s="43"/>
      <c r="F24" s="43"/>
      <c r="G24" s="43"/>
      <c r="H24" s="43"/>
      <c r="I24" s="43"/>
      <c r="J24" s="40">
        <v>0</v>
      </c>
      <c r="K24" s="41">
        <v>0</v>
      </c>
      <c r="L24" s="60"/>
      <c r="M24" s="60"/>
      <c r="N24" s="134"/>
      <c r="O24" s="63">
        <f t="shared" si="0"/>
        <v>0</v>
      </c>
      <c r="P24" s="64">
        <v>0</v>
      </c>
    </row>
    <row r="25" spans="1:18" ht="14.25" customHeight="1">
      <c r="A25" s="50">
        <v>19</v>
      </c>
      <c r="B25" s="39" t="s">
        <v>36</v>
      </c>
      <c r="C25" s="40">
        <v>0</v>
      </c>
      <c r="D25" s="41">
        <v>0</v>
      </c>
      <c r="E25" s="43"/>
      <c r="F25" s="43"/>
      <c r="G25" s="43"/>
      <c r="H25" s="43"/>
      <c r="I25" s="43"/>
      <c r="J25" s="40">
        <v>0</v>
      </c>
      <c r="K25" s="41">
        <v>0</v>
      </c>
      <c r="L25" s="60"/>
      <c r="M25" s="134"/>
      <c r="N25" s="60"/>
      <c r="O25" s="63">
        <f t="shared" si="0"/>
        <v>0</v>
      </c>
      <c r="P25" s="64">
        <v>0</v>
      </c>
    </row>
    <row r="26" spans="1:18" ht="18.95" customHeight="1">
      <c r="A26" s="50">
        <v>20</v>
      </c>
      <c r="B26" s="39" t="s">
        <v>37</v>
      </c>
      <c r="C26" s="40">
        <v>0</v>
      </c>
      <c r="D26" s="41">
        <v>0</v>
      </c>
      <c r="E26" s="44"/>
      <c r="F26" s="44"/>
      <c r="G26" s="44"/>
      <c r="H26" s="42"/>
      <c r="I26" s="42">
        <v>17841.53</v>
      </c>
      <c r="J26" s="40">
        <v>0</v>
      </c>
      <c r="K26" s="41">
        <v>0</v>
      </c>
      <c r="L26" s="134"/>
      <c r="M26" s="134"/>
      <c r="N26" s="133"/>
      <c r="O26" s="63">
        <f t="shared" si="0"/>
        <v>0</v>
      </c>
      <c r="P26" s="64">
        <v>0</v>
      </c>
    </row>
    <row r="27" spans="1:18" ht="14.25" customHeight="1">
      <c r="A27" s="50">
        <v>21</v>
      </c>
      <c r="B27" s="39" t="s">
        <v>38</v>
      </c>
      <c r="C27" s="40">
        <v>0</v>
      </c>
      <c r="D27" s="41">
        <v>0</v>
      </c>
      <c r="E27" s="43"/>
      <c r="F27" s="43"/>
      <c r="G27" s="43"/>
      <c r="H27" s="43"/>
      <c r="I27" s="43"/>
      <c r="J27" s="40">
        <v>0</v>
      </c>
      <c r="K27" s="41">
        <v>0</v>
      </c>
      <c r="L27" s="60"/>
      <c r="M27" s="60"/>
      <c r="N27" s="134"/>
      <c r="O27" s="63">
        <f t="shared" si="0"/>
        <v>0</v>
      </c>
      <c r="P27" s="64">
        <v>0</v>
      </c>
    </row>
    <row r="28" spans="1:18" ht="14.25" customHeight="1">
      <c r="A28" s="50">
        <v>22</v>
      </c>
      <c r="B28" s="39" t="s">
        <v>39</v>
      </c>
      <c r="C28" s="40">
        <v>0</v>
      </c>
      <c r="D28" s="41">
        <v>0</v>
      </c>
      <c r="E28" s="42">
        <f>$C$28/8</f>
        <v>0</v>
      </c>
      <c r="F28" s="42">
        <f t="shared" ref="F28:N28" si="1">$C$28/8</f>
        <v>0</v>
      </c>
      <c r="G28" s="42">
        <f t="shared" si="1"/>
        <v>0</v>
      </c>
      <c r="H28" s="42">
        <f t="shared" si="1"/>
        <v>0</v>
      </c>
      <c r="I28" s="42">
        <f t="shared" si="1"/>
        <v>0</v>
      </c>
      <c r="J28" s="40">
        <v>0</v>
      </c>
      <c r="K28" s="41">
        <v>0</v>
      </c>
      <c r="L28" s="134"/>
      <c r="M28" s="134"/>
      <c r="N28" s="134"/>
      <c r="O28" s="63">
        <f t="shared" si="0"/>
        <v>0</v>
      </c>
      <c r="P28" s="64">
        <v>0</v>
      </c>
      <c r="R28" s="37"/>
    </row>
    <row r="29" spans="1:18" ht="14.25" customHeight="1">
      <c r="A29" s="107" t="s">
        <v>40</v>
      </c>
      <c r="B29" s="108"/>
      <c r="C29" s="131">
        <f>SUM(C7:C28)</f>
        <v>0</v>
      </c>
      <c r="D29" s="47">
        <f>SUM(D7:D28)</f>
        <v>0</v>
      </c>
      <c r="E29" s="48"/>
      <c r="F29" s="48"/>
      <c r="G29" s="48"/>
      <c r="H29" s="48"/>
      <c r="I29" s="48"/>
      <c r="J29" s="62"/>
      <c r="K29" s="61"/>
      <c r="L29" s="48"/>
      <c r="M29" s="48"/>
      <c r="N29" s="48"/>
      <c r="O29" s="65"/>
      <c r="P29" s="64"/>
    </row>
    <row r="30" spans="1:18" ht="14.25" customHeight="1" thickBot="1">
      <c r="A30" s="109" t="s">
        <v>43</v>
      </c>
      <c r="B30" s="110"/>
      <c r="C30" s="51"/>
      <c r="D30" s="51"/>
      <c r="E30" s="52">
        <v>157194</v>
      </c>
      <c r="F30" s="52">
        <v>174382.06</v>
      </c>
      <c r="G30" s="52">
        <v>124428.955</v>
      </c>
      <c r="H30" s="52">
        <v>128927.515</v>
      </c>
      <c r="I30" s="52">
        <f>SUM(I7:I29)</f>
        <v>17841.53</v>
      </c>
      <c r="J30" s="53">
        <f>SUM(J7:J29)</f>
        <v>0</v>
      </c>
      <c r="K30" s="132">
        <v>0</v>
      </c>
      <c r="L30" s="53">
        <f>SUM(L7:L29)</f>
        <v>0</v>
      </c>
      <c r="M30" s="53">
        <f t="shared" ref="M30:N30" si="2">SUM(M7:M29)</f>
        <v>0</v>
      </c>
      <c r="N30" s="53">
        <f t="shared" si="2"/>
        <v>0</v>
      </c>
      <c r="O30" s="66">
        <f>SUM(O7:O29)</f>
        <v>0</v>
      </c>
      <c r="P30" s="67">
        <v>0</v>
      </c>
    </row>
  </sheetData>
  <mergeCells count="14">
    <mergeCell ref="O5:O6"/>
    <mergeCell ref="P5:P6"/>
    <mergeCell ref="A29:B29"/>
    <mergeCell ref="A30:B30"/>
    <mergeCell ref="A1:P1"/>
    <mergeCell ref="A2:P2"/>
    <mergeCell ref="A3:O3"/>
    <mergeCell ref="A4:B4"/>
    <mergeCell ref="C4:O4"/>
    <mergeCell ref="A5:A6"/>
    <mergeCell ref="B5:B6"/>
    <mergeCell ref="C5:C6"/>
    <mergeCell ref="D5:D6"/>
    <mergeCell ref="J5:K5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Table 1</vt:lpstr>
      <vt:lpstr>CRONOGRAMA EMPRESA</vt:lpstr>
      <vt:lpstr>CRONOGRAMA EXEC E A EXECUTAR</vt:lpstr>
      <vt:lpstr>CRON EXECUTADO E EXECUÇAO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Guterra Costa</dc:creator>
  <cp:lastModifiedBy>Guilherme Guterra Costa</cp:lastModifiedBy>
  <cp:lastPrinted>2023-03-31T13:42:30Z</cp:lastPrinted>
  <dcterms:created xsi:type="dcterms:W3CDTF">2023-03-31T13:15:30Z</dcterms:created>
  <dcterms:modified xsi:type="dcterms:W3CDTF">2025-04-03T14:55:29Z</dcterms:modified>
</cp:coreProperties>
</file>